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samaras\AppData\Local\Temp\7zO02CC2023\"/>
    </mc:Choice>
  </mc:AlternateContent>
  <xr:revisionPtr revIDLastSave="0" documentId="13_ncr:1_{F9957F36-5FD6-46D6-BCC7-965FF64318E7}" xr6:coauthVersionLast="47" xr6:coauthVersionMax="47" xr10:uidLastSave="{00000000-0000-0000-0000-000000000000}"/>
  <bookViews>
    <workbookView xWindow="1845" yWindow="2175" windowWidth="14340" windowHeight="12840" xr2:uid="{E79367CC-2304-40D2-9BE1-8600C6F6C047}"/>
  </bookViews>
  <sheets>
    <sheet name="ΣΥΝΟΠΤΙΚΟ ΤΙΜΟΛΟΓΙΟ" sheetId="4" r:id="rId1"/>
    <sheet name="ΤΙΜΟΛΟΓΙΟ ΠΜ" sheetId="1" r:id="rId2"/>
    <sheet name="ΤΙΜΟΛΟΓΙΟ ΗΜ" sheetId="3" r:id="rId3"/>
    <sheet name="SUMMARY INVOICE" sheetId="7" r:id="rId4"/>
    <sheet name="CE INVOICE" sheetId="5" r:id="rId5"/>
    <sheet name="EM INVOICE" sheetId="6" r:id="rId6"/>
  </sheets>
  <definedNames>
    <definedName name="_Ref154751845" localSheetId="2">'ΤΙΜΟΛΟΓΙΟ ΗΜ'!#REF!</definedName>
    <definedName name="_Ref154751845" localSheetId="1">'ΤΙΜΟΛΟΓΙΟ ΠΜ'!#REF!</definedName>
    <definedName name="_Toc139544298" localSheetId="2">'ΤΙΜΟΛΟΓΙΟ ΗΜ'!#REF!</definedName>
    <definedName name="_Toc139544298" localSheetId="1">'ΤΙΜΟΛΟΓΙΟ ΠΜ'!#REF!</definedName>
    <definedName name="_Toc140153285" localSheetId="2">'ΤΙΜΟΛΟΓΙΟ ΗΜ'!#REF!</definedName>
    <definedName name="_Toc140153285" localSheetId="1">'ΤΙΜΟΛΟΓΙΟ ΠΜ'!#REF!</definedName>
    <definedName name="_Toc140762330" localSheetId="2">'ΤΙΜΟΛΟΓΙΟ ΗΜ'!#REF!</definedName>
    <definedName name="_Toc140762330" localSheetId="1">'ΤΙΜΟΛΟΓΙΟ ΠΜ'!#REF!</definedName>
    <definedName name="_Toc141459247" localSheetId="2">'ΤΙΜΟΛΟΓΙΟ ΗΜ'!#REF!</definedName>
    <definedName name="_Toc141459247" localSheetId="1">'ΤΙΜΟΛΟΓΙΟ ΠΜ'!#REF!</definedName>
    <definedName name="_Toc141459320" localSheetId="2">'ΤΙΜΟΛΟΓΙΟ ΗΜ'!#REF!</definedName>
    <definedName name="_Toc141459320" localSheetId="1">'ΤΙΜΟΛΟΓΙΟ ΠΜ'!#REF!</definedName>
    <definedName name="_Toc146210722" localSheetId="2">'ΤΙΜΟΛΟΓΙΟ ΗΜ'!#REF!</definedName>
    <definedName name="_Toc146210722" localSheetId="1">'ΤΙΜΟΛΟΓΙΟ ΠΜ'!$B$21</definedName>
    <definedName name="_Toc88641608" localSheetId="2">'ΤΙΜΟΛΟΓΙΟ ΗΜ'!#REF!</definedName>
    <definedName name="_Toc88641608" localSheetId="1">'ΤΙΜΟΛΟΓΙΟ ΠΜ'!#REF!</definedName>
    <definedName name="_xlnm.Print_Area" localSheetId="2">'ΤΙΜΟΛΟΓΙΟ ΗΜ'!$A$1:$G$63</definedName>
    <definedName name="_xlnm.Print_Area" localSheetId="1">'ΤΙΜΟΛΟΓΙΟ ΠΜ'!$A$1:$F$69</definedName>
    <definedName name="unit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4" i="7" l="1"/>
  <c r="D23" i="7"/>
  <c r="D22" i="7"/>
  <c r="D21" i="7"/>
  <c r="D20" i="7"/>
  <c r="D19" i="7"/>
  <c r="D18" i="7"/>
  <c r="D17" i="7"/>
  <c r="D16" i="7"/>
  <c r="D15" i="7"/>
  <c r="D14" i="7"/>
  <c r="D10" i="7"/>
  <c r="D9" i="7"/>
  <c r="D8" i="7"/>
  <c r="D7" i="7"/>
  <c r="D6" i="7"/>
  <c r="D5" i="7"/>
  <c r="D4" i="7"/>
  <c r="D11" i="7" s="1"/>
  <c r="F69" i="6"/>
  <c r="F68" i="6"/>
  <c r="F67" i="6"/>
  <c r="F66" i="6"/>
  <c r="F65" i="6"/>
  <c r="F64" i="6"/>
  <c r="F63" i="6"/>
  <c r="F62" i="6"/>
  <c r="F59" i="6"/>
  <c r="F58" i="6"/>
  <c r="F57" i="6"/>
  <c r="F56" i="6"/>
  <c r="F55" i="6"/>
  <c r="F54" i="6"/>
  <c r="F53" i="6"/>
  <c r="F52" i="6"/>
  <c r="F51" i="6"/>
  <c r="F50" i="6"/>
  <c r="F49" i="6"/>
  <c r="F48" i="6"/>
  <c r="F47" i="6"/>
  <c r="F46" i="6"/>
  <c r="F45" i="6"/>
  <c r="F44" i="6"/>
  <c r="F43" i="6"/>
  <c r="F42" i="6"/>
  <c r="F41" i="6"/>
  <c r="F60" i="6" s="1"/>
  <c r="F40" i="6"/>
  <c r="F36" i="6"/>
  <c r="F35" i="6"/>
  <c r="F34" i="6"/>
  <c r="F37" i="6" s="1"/>
  <c r="F31" i="6"/>
  <c r="F32" i="6" s="1"/>
  <c r="F28" i="6"/>
  <c r="F27" i="6"/>
  <c r="F26" i="6"/>
  <c r="F25" i="6"/>
  <c r="F24" i="6"/>
  <c r="F23" i="6"/>
  <c r="F22" i="6"/>
  <c r="F29" i="6" s="1"/>
  <c r="F19" i="6"/>
  <c r="F20" i="6" s="1"/>
  <c r="F18" i="6"/>
  <c r="F17" i="6"/>
  <c r="F14" i="6"/>
  <c r="F13" i="6"/>
  <c r="F12" i="6"/>
  <c r="F11" i="6"/>
  <c r="F10" i="6"/>
  <c r="F9" i="6"/>
  <c r="F8" i="6"/>
  <c r="F7" i="6"/>
  <c r="F6" i="6"/>
  <c r="F15" i="6" s="1"/>
  <c r="F5" i="6"/>
  <c r="F70" i="6" l="1"/>
  <c r="F72" i="6"/>
  <c r="F73" i="6" s="1"/>
  <c r="F57" i="5" l="1"/>
  <c r="F56" i="5"/>
  <c r="F55" i="5"/>
  <c r="F54" i="5"/>
  <c r="F58" i="5" s="1"/>
  <c r="F51" i="5"/>
  <c r="F50" i="5"/>
  <c r="F49" i="5"/>
  <c r="F48" i="5"/>
  <c r="F52" i="5" s="1"/>
  <c r="F45" i="5"/>
  <c r="F44" i="5"/>
  <c r="F43" i="5"/>
  <c r="F46" i="5" s="1"/>
  <c r="F40" i="5"/>
  <c r="F41" i="5" s="1"/>
  <c r="F37" i="5"/>
  <c r="F36" i="5"/>
  <c r="F35" i="5"/>
  <c r="F34" i="5"/>
  <c r="F33" i="5"/>
  <c r="F38" i="5" s="1"/>
  <c r="F32" i="5"/>
  <c r="F31" i="5"/>
  <c r="F30" i="5"/>
  <c r="F29" i="5"/>
  <c r="F28" i="5"/>
  <c r="F27" i="5"/>
  <c r="F24" i="5"/>
  <c r="F23" i="5"/>
  <c r="F22" i="5"/>
  <c r="F21" i="5"/>
  <c r="F20" i="5"/>
  <c r="F25" i="5" s="1"/>
  <c r="F19" i="5"/>
  <c r="F16" i="5"/>
  <c r="F15" i="5"/>
  <c r="F14" i="5"/>
  <c r="F13" i="5"/>
  <c r="F12" i="5"/>
  <c r="F11" i="5"/>
  <c r="F10" i="5"/>
  <c r="F8" i="5"/>
  <c r="F7" i="5"/>
  <c r="F6" i="5"/>
  <c r="F17" i="5" s="1"/>
  <c r="D33" i="5"/>
  <c r="D22" i="5"/>
  <c r="D20" i="5"/>
  <c r="D13" i="5"/>
  <c r="D12" i="5"/>
  <c r="D11" i="5"/>
  <c r="D10" i="5"/>
  <c r="D8" i="5"/>
  <c r="D6" i="5"/>
  <c r="F56" i="1"/>
  <c r="F55" i="1"/>
  <c r="F54" i="1"/>
  <c r="F53" i="1"/>
  <c r="F57" i="1" s="1"/>
  <c r="F50" i="1"/>
  <c r="F49" i="1"/>
  <c r="F48" i="1"/>
  <c r="F47" i="1"/>
  <c r="F51" i="1" s="1"/>
  <c r="F44" i="1"/>
  <c r="F43" i="1"/>
  <c r="F42" i="1"/>
  <c r="F45" i="1" s="1"/>
  <c r="F40" i="1"/>
  <c r="F39" i="1"/>
  <c r="F36" i="1"/>
  <c r="F35" i="1"/>
  <c r="F34" i="1"/>
  <c r="F33" i="1"/>
  <c r="D32" i="1"/>
  <c r="F32" i="1" s="1"/>
  <c r="F31" i="1"/>
  <c r="F30" i="1"/>
  <c r="F29" i="1"/>
  <c r="F28" i="1"/>
  <c r="F27" i="1"/>
  <c r="F26" i="1"/>
  <c r="F23" i="1"/>
  <c r="F22" i="1"/>
  <c r="D21" i="1"/>
  <c r="F21" i="1" s="1"/>
  <c r="F20" i="1"/>
  <c r="D19" i="1"/>
  <c r="F19" i="1" s="1"/>
  <c r="F18" i="1"/>
  <c r="F15" i="1"/>
  <c r="F14" i="1"/>
  <c r="F13" i="1"/>
  <c r="D12" i="1"/>
  <c r="F12" i="1" s="1"/>
  <c r="D11" i="1"/>
  <c r="F11" i="1" s="1"/>
  <c r="D10" i="1"/>
  <c r="F10" i="1" s="1"/>
  <c r="D9" i="1"/>
  <c r="F9" i="1" s="1"/>
  <c r="F7" i="1"/>
  <c r="D7" i="1"/>
  <c r="F6" i="1"/>
  <c r="F5" i="1"/>
  <c r="D5" i="1"/>
  <c r="F59" i="5" l="1"/>
  <c r="F60" i="5" s="1"/>
  <c r="F37" i="1"/>
  <c r="F16" i="1"/>
  <c r="F24" i="1"/>
  <c r="F33" i="3" l="1"/>
  <c r="F71" i="3"/>
  <c r="F70" i="3"/>
  <c r="F69" i="3"/>
  <c r="F68" i="3"/>
  <c r="F67" i="3"/>
  <c r="F66" i="3"/>
  <c r="F65" i="3"/>
  <c r="F64" i="3"/>
  <c r="F72" i="3" s="1"/>
  <c r="E22" i="4" s="1"/>
  <c r="F61" i="3"/>
  <c r="F60" i="3"/>
  <c r="F59" i="3"/>
  <c r="F58" i="3"/>
  <c r="F57" i="3"/>
  <c r="F56" i="3"/>
  <c r="F55" i="3"/>
  <c r="F54" i="3"/>
  <c r="F53" i="3"/>
  <c r="F52" i="3"/>
  <c r="F51" i="3"/>
  <c r="F50" i="3"/>
  <c r="F49" i="3"/>
  <c r="F48" i="3"/>
  <c r="F47" i="3"/>
  <c r="F46" i="3"/>
  <c r="F45" i="3"/>
  <c r="F44" i="3"/>
  <c r="F43" i="3"/>
  <c r="F42" i="3"/>
  <c r="F38" i="3"/>
  <c r="F37" i="3"/>
  <c r="F36" i="3"/>
  <c r="F39" i="3" s="1"/>
  <c r="F34" i="3"/>
  <c r="F30" i="3"/>
  <c r="F29" i="3"/>
  <c r="F28" i="3"/>
  <c r="F27" i="3"/>
  <c r="F26" i="3"/>
  <c r="F25" i="3"/>
  <c r="F24" i="3"/>
  <c r="F21" i="3"/>
  <c r="F20" i="3"/>
  <c r="F19" i="3"/>
  <c r="F16" i="3"/>
  <c r="F15" i="3"/>
  <c r="F14" i="3"/>
  <c r="F13" i="3"/>
  <c r="F12" i="3"/>
  <c r="F11" i="3"/>
  <c r="F10" i="3"/>
  <c r="F9" i="3"/>
  <c r="F8" i="3"/>
  <c r="F7" i="3"/>
  <c r="F62" i="3" l="1"/>
  <c r="F31" i="3"/>
  <c r="F74" i="3" s="1"/>
  <c r="F75" i="3" s="1"/>
  <c r="F22" i="3"/>
  <c r="F17" i="3"/>
  <c r="E21" i="4" l="1"/>
  <c r="E20" i="4"/>
  <c r="E19" i="4"/>
  <c r="E18" i="4"/>
  <c r="E17" i="4"/>
  <c r="E16" i="4"/>
  <c r="E23" i="4" l="1"/>
  <c r="E8" i="4" l="1"/>
  <c r="E9" i="4" l="1"/>
  <c r="E11" i="4" l="1"/>
  <c r="E10" i="4"/>
  <c r="E6" i="4" l="1"/>
  <c r="E5" i="4"/>
  <c r="F58" i="1" l="1"/>
  <c r="F59" i="1" s="1"/>
  <c r="E7" i="4"/>
  <c r="E12" i="4" s="1"/>
  <c r="E25" i="4" s="1"/>
  <c r="E26" i="4" s="1"/>
  <c r="E27" i="4" s="1"/>
</calcChain>
</file>

<file path=xl/sharedStrings.xml><?xml version="1.0" encoding="utf-8"?>
<sst xmlns="http://schemas.openxmlformats.org/spreadsheetml/2006/main" count="760" uniqueCount="434">
  <si>
    <t>ΣΥΝΟΠΤΙΚΟ ΤΙΜΟΛΟΓΙΟ - ΠΡΟΫΠΟΛΟΓΙΣΜΟΣ</t>
  </si>
  <si>
    <t>ΣΥΝΟΠΤΙΚΗ ΠΕΡΙΓΡΑΦΗ ΕΡΓΑΣΙΑΣ</t>
  </si>
  <si>
    <t>ΜΟΝ.</t>
  </si>
  <si>
    <t>ΠΟΣΟΤΗΤΕΣ (ενδεικτικές)</t>
  </si>
  <si>
    <t>ΤΙΜΗ ΜΟΝ. (€)</t>
  </si>
  <si>
    <t>ΕΠΙΜΕΡΟΥΣ ΔΑΠΑΝΗ
 (€)</t>
  </si>
  <si>
    <t>1.1</t>
  </si>
  <si>
    <t>ΑΘΡΟΙΣΜΑ ΔΑΠΑΝΩΝ ΚΑΤΗΓΟΡΙΑΣ 1</t>
  </si>
  <si>
    <t>ΑΘΡΟΙΣΜΑ ΔΑΠΑΝΩΝ ΚΑΤΗΓΟΡΙΑΣ 2</t>
  </si>
  <si>
    <t>ΧΩΜΑΤΟΥΡΓΙΚΑ</t>
  </si>
  <si>
    <t>3.2</t>
  </si>
  <si>
    <t>3.3</t>
  </si>
  <si>
    <t>3.8</t>
  </si>
  <si>
    <t>ΑΘΡΟΙΣΜΑ ΔΑΠΑΝΩΝ ΚΑΤΗΓΟΡΙΑΣ 3</t>
  </si>
  <si>
    <t>ΜΕΤΑΛΛΙΚΕΣ ΚΑΤΑΣΚΕΥΕΣ</t>
  </si>
  <si>
    <t>4.1</t>
  </si>
  <si>
    <t>m</t>
  </si>
  <si>
    <t>Σιδηρά κιγκλιδώματα από θερμογαλβανισμένες ράβδους συνήθων διατομών</t>
  </si>
  <si>
    <t>Χειρολισθήρας θερμογαλβανισμένος</t>
  </si>
  <si>
    <t>ΑΘΡΟΙΣΜΑ ΔΑΠΑΝΩΝ ΚΑΤΗΓΟΡΙΑΣ 4</t>
  </si>
  <si>
    <t>5.1</t>
  </si>
  <si>
    <t>ΣΥΝΟΛΙΚΟ ΚΟΣΤΟΣ</t>
  </si>
  <si>
    <t>ΦΠΑ (24%)</t>
  </si>
  <si>
    <t xml:space="preserve">*Οι ποσότητες του τιμολογίου είναι ενδεικτικές. Ο εργολάβος φέρει την αποκλειστική ευθύνη για την επιβεβαίωση των ποσοτήτων		</t>
  </si>
  <si>
    <t>Ο προσφέρων</t>
  </si>
  <si>
    <t>Ονοματεπώνυμο:</t>
  </si>
  <si>
    <t>Σφραγίδα &amp; Υπογραφή</t>
  </si>
  <si>
    <t>ΑΘΡΟΙΣΜΑ ΔΑΠΑΝΩΝ ΚΑΤΗΓΟΡΙΑΣ 5</t>
  </si>
  <si>
    <t>ΧΡΩΜΑΤΙΣΜΟΙ - ΠΡΟΣΤΑΤΕΥΤΙΚΕΣ ΕΠΙΣΤΡΩΣΕΙΣ</t>
  </si>
  <si>
    <t>3.4</t>
  </si>
  <si>
    <t>ΑΡΘΡΟ</t>
  </si>
  <si>
    <t xml:space="preserve">ΣΚΥΡΟΔΕΜΑΤΑ                          </t>
  </si>
  <si>
    <t>5.2</t>
  </si>
  <si>
    <t>3.5</t>
  </si>
  <si>
    <t>3.1</t>
  </si>
  <si>
    <t>pcs</t>
  </si>
  <si>
    <t>2.1</t>
  </si>
  <si>
    <t>3.6</t>
  </si>
  <si>
    <t>3.7</t>
  </si>
  <si>
    <t>ΜΟΝΩΣΕΙΣ</t>
  </si>
  <si>
    <t>Στεγανοποίηση στοιχειών από οπλισμένο σκυρόδεμα – Σύστημα στεγανού σκυροδέματος</t>
  </si>
  <si>
    <t>Stop τροχών, από θερμογαλβανισμένη κοιλοδοκό 200x200x8mm (RAL 1023)</t>
  </si>
  <si>
    <t>Ηλεκτροπρεσαριστά πατήματα κλιμακοστασίων, βιδωτά (λάμα 30x3, βροχίδα 15x76, εγκάρσια ράβδο Φ4mm, ειδικές πλευρές από λάμα 70x3) με αντιολισθητικό προφίλ</t>
  </si>
  <si>
    <t xml:space="preserve">Δάπεδο κυκλοφορίας από ηλεκτροπρεσαριστές σχάρες (λάμα 30x3, βροχίδα 15x76, εγκάρσια ράβδο Φ4mm) </t>
  </si>
  <si>
    <t>kg</t>
  </si>
  <si>
    <t>1</t>
  </si>
  <si>
    <t>2</t>
  </si>
  <si>
    <t>3</t>
  </si>
  <si>
    <t>4</t>
  </si>
  <si>
    <t>5</t>
  </si>
  <si>
    <t>1.2</t>
  </si>
  <si>
    <t>1.3</t>
  </si>
  <si>
    <t>2.2</t>
  </si>
  <si>
    <t>2.3</t>
  </si>
  <si>
    <t>2.4</t>
  </si>
  <si>
    <t>2.5</t>
  </si>
  <si>
    <t>3.9</t>
  </si>
  <si>
    <t>Ειδική τραπεζοειδής γαλβανισμένη λαμαρίνα επικάλυψης, ενδεικτικού τύπου TR55/150 ή ισοδύναμη, πάχους 0.75mm</t>
  </si>
  <si>
    <t xml:space="preserve">Πλήρης κατασκευή και τοποθέτηση μεταλλικού φέροντος σκελετού της πλατφόρμας από φέροντα στοιχεία από σιδηροδοκούς ή κοιλοδοκούς ύψους ή πλευράς έως 160 mm </t>
  </si>
  <si>
    <t xml:space="preserve">Πλήρης κατασκευή και τοποθέτηση μεταλλικού φέροντος σκελετού της πλατφόρμας από φέροντα στοιχεία από σιδηροδοκούς ή κοιλοδοκούς ύψους ή πλευράς &gt;160 mm </t>
  </si>
  <si>
    <t>2.6</t>
  </si>
  <si>
    <t xml:space="preserve">Εφαρμογή αντισκωριακού εποξειδικού, πολυουρεθανικού ή ακρυλικού τελικού χρώματος δύο συστατικών </t>
  </si>
  <si>
    <t>1.4</t>
  </si>
  <si>
    <t>1.5</t>
  </si>
  <si>
    <t>Υπόβαση οδοστρωσίας συμπυκωμένου πάχους 0,10 m και βάση οδοστρωσίας πάχους 0,10 m (Π.Τ.Π. Ο-155)</t>
  </si>
  <si>
    <t>Μεταλλικά αρμοκάλυπτρα από στρανταριστή λαμαρίνα εύρους 50 mm</t>
  </si>
  <si>
    <t>Τομή οδοστρώματος με ασφαλτοκόπτη</t>
  </si>
  <si>
    <t>Απόξεση ασφαλτικού οδοστρώματος (φρεζάρισμα) σε βάθος έως 6 cm</t>
  </si>
  <si>
    <t>1.6</t>
  </si>
  <si>
    <t>1.7</t>
  </si>
  <si>
    <t xml:space="preserve">ΔΑΠΕΔΑ - ΕΠΙΣΤΡΩΣΕΙΣ - ΕΠΕΝΔΥΣΕΙΣ </t>
  </si>
  <si>
    <t>6.1</t>
  </si>
  <si>
    <t>ΑΘΡΟΙΣΜΑ ΔΑΠΑΝΩΝ ΚΑΤΗΓΟΡΙΑΣ 6</t>
  </si>
  <si>
    <t>ΕΙΔΙΚΟΣ ΕΞΟΠΛΙΣΜΟΣ ΠΡΟΣΤΑΣΙΑΣ</t>
  </si>
  <si>
    <t>7.1</t>
  </si>
  <si>
    <t>Μεταλλικοί αποσβεστήρες κρούσης</t>
  </si>
  <si>
    <t>7.2</t>
  </si>
  <si>
    <t>7.3</t>
  </si>
  <si>
    <t xml:space="preserve">Μονόπλευρο μεταλλικό στηθαίο ασφαλείας </t>
  </si>
  <si>
    <t>ΑΘΡΟΙΣΜΑ ΔΑΠΑΝΩΝ ΚΑΤΗΓΟΡΙΑΣ 7</t>
  </si>
  <si>
    <t>5.3</t>
  </si>
  <si>
    <t>Διαγράμμιση οδοστρώματος με θερμοπλαστικά η ψυχροπλαστικά υλικά</t>
  </si>
  <si>
    <t>6</t>
  </si>
  <si>
    <t>6.2</t>
  </si>
  <si>
    <t>7</t>
  </si>
  <si>
    <t>τεμ</t>
  </si>
  <si>
    <t>Φρεάτιο γείωσης από PVC</t>
  </si>
  <si>
    <t>Εξισωτικός ζυγός (ισοδυναμική γέφυρα) ορειχάλκινος, διαστάσεων 170x50x50 mm</t>
  </si>
  <si>
    <t>Αγωγός χάλκινος κυκλικής διατομής Ø 10 mm</t>
  </si>
  <si>
    <t>Αγωγός συλλεκτήριος ή καθοδικός κυκλικής διατομής, Ø10 mm, χαλύβδινος θερμά επιψευδαργυρωμένος (St/tZn)</t>
  </si>
  <si>
    <t>Ταινία θεμελιακής γείωσης 30x3,5 mm χαλύβδινη θερμά επιψευδαργυρωμένη</t>
  </si>
  <si>
    <t>ΘΕΜΕΛΙΑΚΗ ΓΕΙΩΣΗ - ΑΝΤΙΚΕΡΑΥΝΙΚΗ ΠΡΟΣΤΑΣΙΑ</t>
  </si>
  <si>
    <t xml:space="preserve">Ηλεκτρικός πίνακας </t>
  </si>
  <si>
    <t>16</t>
  </si>
  <si>
    <t>15</t>
  </si>
  <si>
    <t>14</t>
  </si>
  <si>
    <t>Φωτιστικό σώμα γραμμικό στεγανό 2.400lm με emergency kit 500lm/90min</t>
  </si>
  <si>
    <t>13</t>
  </si>
  <si>
    <t>12</t>
  </si>
  <si>
    <t>11</t>
  </si>
  <si>
    <t>10</t>
  </si>
  <si>
    <t>9</t>
  </si>
  <si>
    <t>8</t>
  </si>
  <si>
    <t>Κουτί διακλάδωσης μεταλλικό στεγανό  διαστάσεων 65×65×40mm</t>
  </si>
  <si>
    <t>Ευθύγραμμος άκαμπτος ηλεκτρολογικός σωλήνας χωρίς σπείρωματα εξωτερικής διαμέτρου 25mm</t>
  </si>
  <si>
    <t>Σχάρα ηλεκτρικών καλωδίων διάτρητη γαλβανισμένη εν θερμό βαρέος τύπου με κάλυμμα διαστάσεων 200×60×1,5mm</t>
  </si>
  <si>
    <t>ΙΣΧΥΡΑ ΡΕΥΜΑΤΑ</t>
  </si>
  <si>
    <t xml:space="preserve">Φωτιστικό ασφαλείας απλό στεγανού τύπου για τοποθέτηση σε εξωτερικό χώρο.  </t>
  </si>
  <si>
    <t xml:space="preserve">Πυροσβεστήρας CO2 5kg με πλαστική θήκη προστασίας και σήμανση &amp; στήριγμα.  </t>
  </si>
  <si>
    <t xml:space="preserve">Πυροσβεστήρας Pa 6kg με πλαστική θήκη προστασίας και σήμανση &amp; στήριγμα.  </t>
  </si>
  <si>
    <t>ΠΥΡΟΠΡΟΣΤΑΣΙΑ</t>
  </si>
  <si>
    <t>Ανελκυστήρας ALIMAK SE 300 DOL 780 x 1040mm Διαδρομή 11855mm (11 kW)</t>
  </si>
  <si>
    <t>ΑΝΕΛΚΥΣΤΗΡΑΣ</t>
  </si>
  <si>
    <t>Κάπακι φρεατίου χυτοσιδηρό, διαστλασεων 50x50 cm, κλάσης D400</t>
  </si>
  <si>
    <t>Φρεάτιο πεπιεσμένου αέρα, διαστάσεων 50cm X 50cm και βάθος έως 0,50 m</t>
  </si>
  <si>
    <t>Λήψη πεπιεσμένου αέρα</t>
  </si>
  <si>
    <t>Γαλβανισμένος σιδηροσωλήνας βαρέως τύπου διαμέτρου 1 1/2''</t>
  </si>
  <si>
    <t>Γαλβανισμένος σιδηροσωλήνας βαρέως τύπου διαμέτρου 1 1/4''</t>
  </si>
  <si>
    <t>Γαλβανισμένος σιδηροσωλήνας βαρέως τύπου διαμέτρου 1''</t>
  </si>
  <si>
    <t>Γαλβανισμένος σιδηροσωλήνας βαρέως τύπου διαμέτρου 1/2''</t>
  </si>
  <si>
    <t>ΠΕΠΙΕΣΜΕΝΟΣ ΑΕΡΑΣ</t>
  </si>
  <si>
    <t>Κεφαλή υδρορρόης με φυλλοσυλλέκτη</t>
  </si>
  <si>
    <t xml:space="preserve">Υδρορρόη από γαλβανισμένη λαμαρίνα ανοικτή ημικυκλική </t>
  </si>
  <si>
    <t>Γαλβανισμένος σιδηροσωλήνας βαρέως τύπου διαμέτρου 4''</t>
  </si>
  <si>
    <t>ΑΠΟΧΕΤΕΥΣΗ</t>
  </si>
  <si>
    <t>Καπάκι φρεατίου χυτοσιδηρό, διαστλασεων 50x50 cm, κλάσης D400</t>
  </si>
  <si>
    <t>Φρεάτιο ύδρευσης, διαστάσεων 50cm X 50cm και βάθος έως 0,50 m</t>
  </si>
  <si>
    <t>Κάνουλα βαρέως τύπου αντιπαγωτική διαμέτρου 1/2"</t>
  </si>
  <si>
    <t>Μόνωση με εξωτερική επένδυση μεβράνης U.V. Διαμέτρου 1 1/2''</t>
  </si>
  <si>
    <t>Μόνωση με εξωτερική επένδυση μεβράνης U.V. Διαμέτρου 1 1/4΄΄</t>
  </si>
  <si>
    <t>Μόνωση με εξωτερική επένδυση μεβράνης U.V. Διαμέτρου 1΄΄</t>
  </si>
  <si>
    <t>Σωλήνας πολυπροπυλενίου PP-R  PN20 διαμέτρου Φ32</t>
  </si>
  <si>
    <t>Σωλήνας πολυπροπυλενίου PP-R  PN20 διαμέτρου Φ25</t>
  </si>
  <si>
    <t>Σωλήνας πολυπροπυλενίου PP-R  PN20 διαμέτρου Φ20</t>
  </si>
  <si>
    <t>ΥΔΡΕΥΣΗ</t>
  </si>
  <si>
    <t>ΗΛΕΚΤΡΟΜΗΧΑΝΟΛΟΓΙΚΑ</t>
  </si>
  <si>
    <t xml:space="preserve">Πλήρης Κατασκευή Φρεατοπάσσαλων Ø80, συμπεριλαμβανομένου του μπεντονίτη - 23m </t>
  </si>
  <si>
    <t>3.10</t>
  </si>
  <si>
    <t>Κατασκευή αντιολισθηρής επιφάνειας σκυροδέματος (χτενιστό)</t>
  </si>
  <si>
    <t>Διαγράμμιση οδοστρώματος με θερμοπλαστικά η ψυχροπλαστικά υλικά (χωροι κίνησης πεζών μεταξύ θέσεων στάθμευσης)</t>
  </si>
  <si>
    <t>Οδοστρωσία (ασφαλτόστρωση)</t>
  </si>
  <si>
    <t>Σφράγιση οριζόντιων αρμών με ασφαλτική μαστίχη &amp; πλήρωση με μοριοσανίδες</t>
  </si>
  <si>
    <t>Επαύξηση τιμής φερόντων στοιχείων από σιδηροδοκούς, κοιλοδοκούς λόγω εφαρμογής συστήματος βαφής (πυροβαφή R60min, T550oC &amp; σφραγιστική βαφή) – Κατάταξη C4</t>
  </si>
  <si>
    <t xml:space="preserve">Eξυγιαντική αποστραγγιστική στρώση θεμελίωσης με θραυστό υλικό λατομείου κόκκου 20-70mm ύψους 15cm (Σκύρα θραυστά) </t>
  </si>
  <si>
    <t>Ανώτερη εξυγιαντική αποστραγγιστική στρώση πάχους 15cm, θραυστά υλικά κατηγορίας Α-1-a κατά AASHO ή Ε4 κατά ΕΛΟΤ ΤΠ1501-05-03-01, συμπυκνωμένα.</t>
  </si>
  <si>
    <t>1.8</t>
  </si>
  <si>
    <t xml:space="preserve">Προμήθεια &amp; διάστρωση φύλλου πολυαιθυλενίου, με αλληλοεπικάλυψη των φύλλων κατά 10 cm </t>
  </si>
  <si>
    <t>1.9</t>
  </si>
  <si>
    <t>Επίχωση περιμετρικά της θεμελίωσης από θραυστά υλικά κατηγορίας Α-1-a κατά AASHO ή Ε4 κατά ΕΛΟΤ ΤΠ1501-05-03-01, συμπυκνωμένα.</t>
  </si>
  <si>
    <t>1.10</t>
  </si>
  <si>
    <t>m3</t>
  </si>
  <si>
    <t>20</t>
  </si>
  <si>
    <t>19</t>
  </si>
  <si>
    <t>18</t>
  </si>
  <si>
    <t>17</t>
  </si>
  <si>
    <t>Ρευματοδότης ορατός στεγανός μεταλλικός 16A/400V 5p</t>
  </si>
  <si>
    <t>Ρευματοδότης ορατός στεγανός μεταλλικός 16A/400V 4p</t>
  </si>
  <si>
    <t>Ρευματοδότης ορατός στεγανός μεταλλικός 16A/230V 3p</t>
  </si>
  <si>
    <t>Ευθύγραμμος άκαμπτος ηλεκτρολογικός σωλήνας χωρίς σπείρωματα εξωτερικής διαμέτρου 32mm</t>
  </si>
  <si>
    <t>Σχάρα ηλεκτρικών καλωδίων διάτρητη γαλβανισμένη εν θερμό βαρέος τύπου με κάλυμμα διαστάσεων 100×60×1,5mm</t>
  </si>
  <si>
    <t>α.α.</t>
  </si>
  <si>
    <t>Αρ.Τιμολ.</t>
  </si>
  <si>
    <t>Περιγραφή Εργασίας</t>
  </si>
  <si>
    <t>Κατ'Αποκοπή Τίμημα</t>
  </si>
  <si>
    <t>A.ΕΡΓΑΣΙΕΣ ΟΙΚΟΔΟΜΙΚΕΣ</t>
  </si>
  <si>
    <t>Α.1</t>
  </si>
  <si>
    <t>Α.2</t>
  </si>
  <si>
    <t>Α.3</t>
  </si>
  <si>
    <t>Α.4</t>
  </si>
  <si>
    <t>Α.5</t>
  </si>
  <si>
    <t>Α.6</t>
  </si>
  <si>
    <t>Α.7</t>
  </si>
  <si>
    <t>Μερικό Σύνολο Α:</t>
  </si>
  <si>
    <t>Β.ΕΡΓΑΣΙΕΣ ΗΛΕΚΤΡΟΜΗΧΑΝΟΛΟΓΙΚΕΣ</t>
  </si>
  <si>
    <t>Β.1</t>
  </si>
  <si>
    <t>Β.2</t>
  </si>
  <si>
    <t>Β.3</t>
  </si>
  <si>
    <t>Β.4</t>
  </si>
  <si>
    <t>Β.5</t>
  </si>
  <si>
    <t>Β.6</t>
  </si>
  <si>
    <t>Β.7</t>
  </si>
  <si>
    <t>Μερικό Σύνολο Β:</t>
  </si>
  <si>
    <t>Γενικό Σύνολο Δαπάνης [Α+Β]:</t>
  </si>
  <si>
    <t>ΦΠΑ 24%:</t>
  </si>
  <si>
    <t>Τελικό Σύνολο Δαπάνης (με Φ.Π.Α.):</t>
  </si>
  <si>
    <t>Α1</t>
  </si>
  <si>
    <t>Α2</t>
  </si>
  <si>
    <t>Α3</t>
  </si>
  <si>
    <t>Α4.</t>
  </si>
  <si>
    <t>Α5.</t>
  </si>
  <si>
    <t>Α6</t>
  </si>
  <si>
    <t>Α7</t>
  </si>
  <si>
    <t>Ηλεκτρόδιο γείωσης “E”™ από ανοξείδωτο χάλυβα - Στοιχείο “Π”</t>
  </si>
  <si>
    <t>Ηλεκτρόδιο γείωσης “E”™ από ανοξείδωτο χάλυβα - Στοιχείο “Γ”</t>
  </si>
  <si>
    <t>Αγωγός χάλκινος κυκλικής διατομής Ø 50 mm</t>
  </si>
  <si>
    <t>ΣΥΝΟΠΤΙΚΟ ΤΙΜΟΛΟΓΙΟ</t>
  </si>
  <si>
    <t>1.3a</t>
  </si>
  <si>
    <t>Μετατόπιση Δικτύων στην περιοχή Επέμβασης</t>
  </si>
  <si>
    <t>SUMMARY BILL OF QUANTITIES – BUDGET</t>
  </si>
  <si>
    <t>ARTICLE</t>
  </si>
  <si>
    <t>BRIEF DESCRIPTION OF WORK</t>
  </si>
  <si>
    <t>UNIT</t>
  </si>
  <si>
    <t>QUANTITIES (indicative)</t>
  </si>
  <si>
    <t>UNIT PRICE (€)</t>
  </si>
  <si>
    <t>PARTIAL COST</t>
  </si>
  <si>
    <t xml:space="preserve"> (€)</t>
  </si>
  <si>
    <t>A1</t>
  </si>
  <si>
    <t>EARTHWORKS</t>
  </si>
  <si>
    <t>Pavement cutting with asphalt cutter</t>
  </si>
  <si>
    <t>Milling/removal of asphalt pavement to a depth of up to 6 cm</t>
  </si>
  <si>
    <r>
      <t>m</t>
    </r>
    <r>
      <rPr>
        <vertAlign val="superscript"/>
        <sz val="11"/>
        <color theme="1"/>
        <rFont val="Aptos Narrow"/>
        <family val="2"/>
      </rPr>
      <t>2</t>
    </r>
  </si>
  <si>
    <r>
      <t xml:space="preserve">Excavation in </t>
    </r>
    <r>
      <rPr>
        <b/>
        <u/>
        <sz val="11"/>
        <color rgb="FF000000"/>
        <rFont val="Aptos Narrow"/>
        <family val="2"/>
      </rPr>
      <t>soil/semi-rocky ground</t>
    </r>
    <r>
      <rPr>
        <sz val="11"/>
        <color rgb="FF000000"/>
        <rFont val="Aptos Narrow"/>
        <family val="2"/>
      </rPr>
      <t xml:space="preserve"> (general excavation, foundations, trenches, etc.), loading and transport of excavation products and </t>
    </r>
    <r>
      <rPr>
        <b/>
        <u/>
        <sz val="11"/>
        <color rgb="FF000000"/>
        <rFont val="Aptos Narrow"/>
        <family val="2"/>
      </rPr>
      <t xml:space="preserve">disposal thereof to a Certified Waste Management Operator, including management cost. </t>
    </r>
    <r>
      <rPr>
        <sz val="12"/>
        <color rgb="FF000000"/>
        <rFont val="Times New Roman"/>
        <family val="1"/>
        <charset val="161"/>
      </rPr>
      <t xml:space="preserve"> </t>
    </r>
    <r>
      <rPr>
        <b/>
        <u/>
        <sz val="11"/>
        <color rgb="FF000000"/>
        <rFont val="Aptos Narrow"/>
        <family val="2"/>
      </rPr>
      <t>This item also includes water pumping where required.</t>
    </r>
  </si>
  <si>
    <r>
      <t>m</t>
    </r>
    <r>
      <rPr>
        <vertAlign val="superscript"/>
        <sz val="11"/>
        <color theme="1"/>
        <rFont val="Aptos Narrow"/>
        <family val="2"/>
      </rPr>
      <t>3</t>
    </r>
  </si>
  <si>
    <t>Relocation of utility networks within the intervention area</t>
  </si>
  <si>
    <t>Lump Sum</t>
  </si>
  <si>
    <t xml:space="preserve">Non-woven geotextile, weight 280 gr/m² </t>
  </si>
  <si>
    <t xml:space="preserve">Drainage foundation layer with crushed quarry material 20–70 mm, thickness 15 cm (crushed aggregates) </t>
  </si>
  <si>
    <t>Upper drainage layer, thickness 15 cm, crushed materials category A-1-a according to AASHO or E4 according to ELOT TP1501-05-03-01, compacted.</t>
  </si>
  <si>
    <t>Backfilling around the foundation with crushed materials category A-1-a according to AASHO or E4 according to ELOT TP1501-05-03-01, compacted.</t>
  </si>
  <si>
    <t xml:space="preserve">Supply and installation of polyethylene sheeting with 10 cm overlap between sheets </t>
  </si>
  <si>
    <t>Road sub-base compacted thickness 0.10 m and road base thickness 0.10 m (Standard Spec. O-155)</t>
  </si>
  <si>
    <t>Road paving (asphalt surfacing)</t>
  </si>
  <si>
    <t>TOTAL CATEGORY 1 COSTS:</t>
  </si>
  <si>
    <t xml:space="preserve">CONCRETE WORKS                          </t>
  </si>
  <si>
    <r>
      <t>Construction of</t>
    </r>
    <r>
      <rPr>
        <b/>
        <sz val="11"/>
        <color rgb="FF000000"/>
        <rFont val="Aptos Narrow"/>
        <family val="2"/>
      </rPr>
      <t xml:space="preserve"> blinding concrete</t>
    </r>
    <r>
      <rPr>
        <sz val="11"/>
        <color rgb="FF000000"/>
        <rFont val="Aptos Narrow"/>
        <family val="2"/>
      </rPr>
      <t xml:space="preserve"> class C12/15, according to the structural design</t>
    </r>
  </si>
  <si>
    <r>
      <t>m</t>
    </r>
    <r>
      <rPr>
        <vertAlign val="superscript"/>
        <sz val="11"/>
        <color rgb="FF000000"/>
        <rFont val="Aptos Narrow"/>
        <family val="2"/>
      </rPr>
      <t>3</t>
    </r>
  </si>
  <si>
    <r>
      <t>Construction of</t>
    </r>
    <r>
      <rPr>
        <b/>
        <sz val="11"/>
        <color rgb="FF000000"/>
        <rFont val="Aptos Narrow"/>
        <family val="2"/>
      </rPr>
      <t xml:space="preserve"> load-bearing foundation (raft foundation &amp; slab-on-grade) of reinforced concrete</t>
    </r>
    <r>
      <rPr>
        <sz val="11"/>
        <color rgb="FF000000"/>
        <rFont val="Aptos Narrow"/>
        <family val="2"/>
      </rPr>
      <t xml:space="preserve"> class C30/37 </t>
    </r>
    <r>
      <rPr>
        <b/>
        <i/>
        <sz val="11"/>
        <color rgb="FF000000"/>
        <rFont val="Aptos Narrow"/>
        <family val="2"/>
      </rPr>
      <t>(supply of concrete, formwork and concreting works)</t>
    </r>
  </si>
  <si>
    <r>
      <t>Construction of</t>
    </r>
    <r>
      <rPr>
        <b/>
        <sz val="11"/>
        <color rgb="FF000000"/>
        <rFont val="Aptos Narrow"/>
        <family val="2"/>
      </rPr>
      <t xml:space="preserve"> protective wall of reinforced concrete</t>
    </r>
    <r>
      <rPr>
        <sz val="11"/>
        <color rgb="FF000000"/>
        <rFont val="Aptos Narrow"/>
        <family val="2"/>
      </rPr>
      <t xml:space="preserve"> class C30/37 </t>
    </r>
    <r>
      <rPr>
        <b/>
        <i/>
        <sz val="11"/>
        <color rgb="FF000000"/>
        <rFont val="Aptos Narrow"/>
        <family val="2"/>
      </rPr>
      <t>(supply of concrete, formwork and concreting works)</t>
    </r>
  </si>
  <si>
    <t>22.00</t>
  </si>
  <si>
    <r>
      <t>Construction of</t>
    </r>
    <r>
      <rPr>
        <b/>
        <sz val="11"/>
        <color rgb="FF000000"/>
        <rFont val="Aptos Narrow"/>
        <family val="2"/>
      </rPr>
      <t xml:space="preserve"> load-bearing foundation – reinforcing steel </t>
    </r>
    <r>
      <rPr>
        <sz val="11"/>
        <color rgb="FF000000"/>
        <rFont val="Aptos Narrow"/>
        <family val="2"/>
      </rPr>
      <t xml:space="preserve">class B500C </t>
    </r>
  </si>
  <si>
    <r>
      <t xml:space="preserve">Construction of </t>
    </r>
    <r>
      <rPr>
        <b/>
        <sz val="11"/>
        <color rgb="FF000000"/>
        <rFont val="Aptos Narrow"/>
        <family val="2"/>
      </rPr>
      <t xml:space="preserve">protective wall – reinforcing steel </t>
    </r>
    <r>
      <rPr>
        <sz val="11"/>
        <color rgb="FF000000"/>
        <rFont val="Aptos Narrow"/>
        <family val="2"/>
      </rPr>
      <t xml:space="preserve">class B500C </t>
    </r>
  </si>
  <si>
    <t xml:space="preserve">Complete construction of bored piles Ø80, including bentonite – 23 m </t>
  </si>
  <si>
    <t>TOTAL CATEGORY 2 COSTS:</t>
  </si>
  <si>
    <t>STEEL STRUCTURES</t>
  </si>
  <si>
    <t xml:space="preserve">Full construction and installation of steel load-bearing frame of the platform using steel beams or hollow sections up to 160 mm height/side. </t>
  </si>
  <si>
    <t xml:space="preserve">Full construction and installation of steel load-bearing frame of the platform using steel beams or hollow sections &gt;160 mm height/side. </t>
  </si>
  <si>
    <t>Additional price for steel members due to application of coating system (fire-resistant coating R60min, T550°C &amp; sealing coat) – Classification C4</t>
  </si>
  <si>
    <t>Special trapezoidal galvanized steel sheeting, indicative type TR55/150 or equivalent, thickness 0.75 mm</t>
  </si>
  <si>
    <t>Electroforged stair treads, bolted (flat bar 30x3, mesh 15x76, transverse rod Φ4mm, special side bars 70x3) with anti-slip profile.</t>
  </si>
  <si>
    <t xml:space="preserve">Walking surface flooring from electroforged gratings (flat bar 30x3, mesh 15x76, transverse rod Φ4mm) </t>
  </si>
  <si>
    <t>Steel railings from hot-dip galvanized bars of standard sections</t>
  </si>
  <si>
    <t>Hot-dip galvanized handrail</t>
  </si>
  <si>
    <t>Wheel stop from hot-dip galvanized hollow section 200x200x8 mm (RAL 1023)</t>
  </si>
  <si>
    <t>Metal joint covers from bent sheet metal width 50 mm</t>
  </si>
  <si>
    <t>TOTAL CATEGORY 3 COSTS:</t>
  </si>
  <si>
    <t>A4.</t>
  </si>
  <si>
    <t xml:space="preserve">FLOORING – SURFACINGS – CLADDINGS </t>
  </si>
  <si>
    <t>Construction of anti-slip concrete surface (brushed finish)</t>
  </si>
  <si>
    <r>
      <t>m</t>
    </r>
    <r>
      <rPr>
        <vertAlign val="superscript"/>
        <sz val="11"/>
        <color rgb="FF000000"/>
        <rFont val="Aptos Narrow"/>
        <family val="2"/>
      </rPr>
      <t>2</t>
    </r>
  </si>
  <si>
    <t>TOTAL CATEGORY 4 COSTS:</t>
  </si>
  <si>
    <t>A5.</t>
  </si>
  <si>
    <t>SPECIAL PROTECTION EQUIPMENT</t>
  </si>
  <si>
    <t>Metallic impact absorbers</t>
  </si>
  <si>
    <t>Traffic separators</t>
  </si>
  <si>
    <t>2.00</t>
  </si>
  <si>
    <t xml:space="preserve">Single-sided metal safety barrier </t>
  </si>
  <si>
    <t>TOTAL CATEGORY 5 COSTS:</t>
  </si>
  <si>
    <t>INSULATION WORKS</t>
  </si>
  <si>
    <t>Waterproofing of reinforced concrete elements – watertight concrete system</t>
  </si>
  <si>
    <t>Sealing of horizontal joints with asphalt mastic and filling with chipboard</t>
  </si>
  <si>
    <t>TOTAL CATEGORY 6 COSTS:</t>
  </si>
  <si>
    <t>PAINTING – PROTECTIVE COATINGS</t>
  </si>
  <si>
    <t xml:space="preserve">Application of anti-corrosion epoxy, polyurethane or acrylic two-component finishing paint </t>
  </si>
  <si>
    <t>Road marking with thermoplastic or cold plastic materials</t>
  </si>
  <si>
    <t>Road marking with thermoplastic or cold plastic materials (pedestrian movement areas between parking spaces)</t>
  </si>
  <si>
    <t>TOTAL CATEGORY 7 COSTS:</t>
  </si>
  <si>
    <t>TOTAL COST</t>
  </si>
  <si>
    <t>VAT (24%)</t>
  </si>
  <si>
    <t xml:space="preserve">** The quantities in the bill of quantities are indicative. The quantities in the Bill of Quantities are indicative. </t>
  </si>
  <si>
    <t>The Tenderer</t>
  </si>
  <si>
    <t>Name:</t>
  </si>
  <si>
    <t>Stamp &amp; Signature</t>
  </si>
  <si>
    <t>ELECTROMECHANICAL WORKS</t>
  </si>
  <si>
    <t>WATER SUPPLY</t>
  </si>
  <si>
    <t>Polypropylene pipe PP-R PN20 diameter Φ20</t>
  </si>
  <si>
    <t>48.00</t>
  </si>
  <si>
    <t>Polypropylene pipe PP-R PN20 diameter Φ25</t>
  </si>
  <si>
    <t>130.00</t>
  </si>
  <si>
    <t>Polypropylene pipe PP-R PN20 diameter Φ32</t>
  </si>
  <si>
    <t>16.00</t>
  </si>
  <si>
    <t>Insulation with external U.V. membrane cladding, Diameter 1΄΄</t>
  </si>
  <si>
    <t>Insulation with external U.V. membrane cladding, Diameter 1 1/4΄΄</t>
  </si>
  <si>
    <t>Insulation with external U.V. membrane cladding Diameter 1 1/2''</t>
  </si>
  <si>
    <t>Heavy-duty anti-freeze tap, diameter 1/2'</t>
  </si>
  <si>
    <t>10.00</t>
  </si>
  <si>
    <t>3.00</t>
  </si>
  <si>
    <t>Water supply manhole, dimensions 50 cm x 50 cm and depth up to 0.50 m</t>
  </si>
  <si>
    <t>1.00</t>
  </si>
  <si>
    <t>Cast iron manhole cover, dimensions 50x50 cm, class D400</t>
  </si>
  <si>
    <t>DRAINAGE</t>
  </si>
  <si>
    <t>Heavy-duty galvanized steel pipe, diameter 4'</t>
  </si>
  <si>
    <t>36.00</t>
  </si>
  <si>
    <t xml:space="preserve">Open semi-circular galvanized sheet metal gutter </t>
  </si>
  <si>
    <t>72.00</t>
  </si>
  <si>
    <t>Gutter head with leaf collector</t>
  </si>
  <si>
    <t>COMPRESSED AIR</t>
  </si>
  <si>
    <t>Heavy-duty galvanized steel pipe, diameter 1/2'</t>
  </si>
  <si>
    <t>67.00</t>
  </si>
  <si>
    <t>Heavy-duty galvanized steel pipe, diameter 1''</t>
  </si>
  <si>
    <t>57.00</t>
  </si>
  <si>
    <t>Heavy-duty galvanized steel pipe, diameter 1 1/4''</t>
  </si>
  <si>
    <t>Heavy-duty galvanized steel pipe, diameter 1 1/2''</t>
  </si>
  <si>
    <t>14.00</t>
  </si>
  <si>
    <t xml:space="preserve">Compressed air outlet </t>
  </si>
  <si>
    <t>Compressed air manhole, dimensions 50 cm x 50 cm and depth up to 0.50 m</t>
  </si>
  <si>
    <t>ELEVATOR</t>
  </si>
  <si>
    <t>ALIMAK SE 300 DOL elevator 780 x 1040 mm, travel 11855 mm (11 kW)</t>
  </si>
  <si>
    <t>FIRE PROTECTION</t>
  </si>
  <si>
    <t xml:space="preserve">Pa 6 kg fire extinguisher with plastic protective case, signage and bracket  </t>
  </si>
  <si>
    <t>7.00</t>
  </si>
  <si>
    <t xml:space="preserve">CO2 5 kg fire extinguisher with plastic protective case, signage and bracket.  </t>
  </si>
  <si>
    <t xml:space="preserve">Simple weatherproof emergency light fitting for outdoor installation.  </t>
  </si>
  <si>
    <t>POWER INSTALLATIONS</t>
  </si>
  <si>
    <t>Heavy-duty hot-dip galvanized perforated cable tray with cover, dimensions 100×60×1.5 mm</t>
  </si>
  <si>
    <t>30.00</t>
  </si>
  <si>
    <t>Heavy-duty hot-dip galvanized perforated cable tray with cover, dimensions 200×60×1.5 mm</t>
  </si>
  <si>
    <t>40.00</t>
  </si>
  <si>
    <t>Waterproof metal junction box, dimensions 65×65×40 mm</t>
  </si>
  <si>
    <t>Straight rigid electrical conduit without threads, external diameter 25 mm</t>
  </si>
  <si>
    <t>550.00</t>
  </si>
  <si>
    <t>Straight rigid electrical conduit without threads, external diameter 32 mm</t>
  </si>
  <si>
    <t>50.00</t>
  </si>
  <si>
    <t>300.00</t>
  </si>
  <si>
    <t>500.00</t>
  </si>
  <si>
    <t>200.00</t>
  </si>
  <si>
    <t>400.00</t>
  </si>
  <si>
    <t>Surface-mounted weatherproof metal socket outlet 16A/230V 3p</t>
  </si>
  <si>
    <t>12.00</t>
  </si>
  <si>
    <t>Surface-mounted weatherproof metal socket outlet 16A/400V 4p</t>
  </si>
  <si>
    <t>Surface-mounted weatherproof metal socket outlet 16A/400V 5p</t>
  </si>
  <si>
    <t>Linear weatherproof lighting fixture 2,400 lm with emergency kit 500 lm/90 min</t>
  </si>
  <si>
    <t>Linear weatherproof lighting fixture 11,000 lm</t>
  </si>
  <si>
    <t xml:space="preserve">Electrical distribution panel </t>
  </si>
  <si>
    <t>FOUNDATION EARTHING – LIGHTNING PROTECTION</t>
  </si>
  <si>
    <t>Foundation earthing strip 30x3.5 mm, hot-dip galvanized steel</t>
  </si>
  <si>
    <t>190.00</t>
  </si>
  <si>
    <t>Collector or down conductor of circular cross-section Ø10 mm, hot-dip galvanized steel</t>
  </si>
  <si>
    <t>230.00</t>
  </si>
  <si>
    <t>Copper conductor, circular cross-section Ø10 mm</t>
  </si>
  <si>
    <t>Brass equipotential bonding bar, dimensions 170x50x50 mm</t>
  </si>
  <si>
    <t>PVC earthing manhole</t>
  </si>
  <si>
    <t>“E”™ stainless steel earthing electrode – “Π” element</t>
  </si>
  <si>
    <t>“E”™ stainless steel earthing electrode – “Γ” element</t>
  </si>
  <si>
    <t>6.00</t>
  </si>
  <si>
    <t>Copper conductor, circular cross-section Ø50 mm</t>
  </si>
  <si>
    <t>s/n</t>
  </si>
  <si>
    <t>Price Item No.</t>
  </si>
  <si>
    <t>Description of Works</t>
  </si>
  <si>
    <t>Lump-Sum Price</t>
  </si>
  <si>
    <t>A. BUILDING WORKS</t>
  </si>
  <si>
    <t>A.1</t>
  </si>
  <si>
    <t>A.2</t>
  </si>
  <si>
    <t>A.3</t>
  </si>
  <si>
    <t>A.4</t>
  </si>
  <si>
    <t>A.5</t>
  </si>
  <si>
    <t>SPECIAL PROTECTIVE EQUIPMENT</t>
  </si>
  <si>
    <t>A.6</t>
  </si>
  <si>
    <t>A.7</t>
  </si>
  <si>
    <t>Subtotal A:</t>
  </si>
  <si>
    <t>B. ELECTROMECHANICAL WORKS</t>
  </si>
  <si>
    <t>B.1</t>
  </si>
  <si>
    <t>B.2</t>
  </si>
  <si>
    <t>B.3</t>
  </si>
  <si>
    <t>B.4</t>
  </si>
  <si>
    <t>B.5</t>
  </si>
  <si>
    <t>B.6</t>
  </si>
  <si>
    <t>POWER ELECTRICAL INSTALLATIONS</t>
  </si>
  <si>
    <t>B.7</t>
  </si>
  <si>
    <t xml:space="preserve">Subtotal B: </t>
  </si>
  <si>
    <t xml:space="preserve">Total Cost [A+B]: </t>
  </si>
  <si>
    <t>VAT 24%:</t>
  </si>
  <si>
    <t xml:space="preserve">Final Total Cost (incl. VAT): </t>
  </si>
  <si>
    <t>Final Total Cost (incl. VAT) written in full in euro:</t>
  </si>
  <si>
    <t>PARTIAL COST  (€)</t>
  </si>
  <si>
    <r>
      <t>Καλώδιο τύπου N2XH 3×1,5mm</t>
    </r>
    <r>
      <rPr>
        <vertAlign val="superscript"/>
        <sz val="10"/>
        <rFont val="Tahoma"/>
        <family val="2"/>
        <charset val="161"/>
      </rPr>
      <t>2</t>
    </r>
    <r>
      <rPr>
        <sz val="10"/>
        <rFont val="Tahoma"/>
        <family val="2"/>
        <charset val="161"/>
      </rPr>
      <t xml:space="preserve"> </t>
    </r>
  </si>
  <si>
    <r>
      <t>Καλώδιο τύπου N2XH 4×1,5mm</t>
    </r>
    <r>
      <rPr>
        <vertAlign val="superscript"/>
        <sz val="10"/>
        <rFont val="Tahoma"/>
        <family val="2"/>
        <charset val="161"/>
      </rPr>
      <t xml:space="preserve">2 </t>
    </r>
  </si>
  <si>
    <r>
      <t>Καλώδιο τύπου N2XH 3×2,5mm</t>
    </r>
    <r>
      <rPr>
        <vertAlign val="superscript"/>
        <sz val="10"/>
        <rFont val="Tahoma"/>
        <family val="2"/>
        <charset val="161"/>
      </rPr>
      <t>2</t>
    </r>
    <r>
      <rPr>
        <sz val="10"/>
        <rFont val="Tahoma"/>
        <family val="2"/>
        <charset val="161"/>
      </rPr>
      <t xml:space="preserve"> </t>
    </r>
  </si>
  <si>
    <r>
      <t>Καλώδιο τύπου N2XH 4×2,5mm</t>
    </r>
    <r>
      <rPr>
        <vertAlign val="superscript"/>
        <sz val="10"/>
        <rFont val="Tahoma"/>
        <family val="2"/>
        <charset val="161"/>
      </rPr>
      <t xml:space="preserve">2 </t>
    </r>
  </si>
  <si>
    <r>
      <t>Καλώδιο τύπου N2XH 5×2,5mm</t>
    </r>
    <r>
      <rPr>
        <vertAlign val="superscript"/>
        <sz val="10"/>
        <rFont val="Tahoma"/>
        <family val="2"/>
        <charset val="161"/>
      </rPr>
      <t xml:space="preserve">2 </t>
    </r>
  </si>
  <si>
    <r>
      <t>Καλώδιο τύπου N2XH 5×16mm</t>
    </r>
    <r>
      <rPr>
        <vertAlign val="superscript"/>
        <sz val="10"/>
        <rFont val="Tahoma"/>
        <family val="2"/>
        <charset val="161"/>
      </rPr>
      <t xml:space="preserve">2 </t>
    </r>
  </si>
  <si>
    <r>
      <t>Καλώδιο τύπου N2XH 1×50mm</t>
    </r>
    <r>
      <rPr>
        <vertAlign val="superscript"/>
        <sz val="10"/>
        <rFont val="Tahoma"/>
        <family val="2"/>
        <charset val="161"/>
      </rPr>
      <t xml:space="preserve">2 </t>
    </r>
  </si>
  <si>
    <r>
      <t>Καλώδιο τύπου N2XH 1×95mm</t>
    </r>
    <r>
      <rPr>
        <vertAlign val="superscript"/>
        <sz val="10"/>
        <rFont val="Tahoma"/>
        <family val="2"/>
        <charset val="161"/>
      </rPr>
      <t xml:space="preserve">2 </t>
    </r>
  </si>
  <si>
    <t xml:space="preserve">Cable type N2XH 3×1.5 mm </t>
  </si>
  <si>
    <r>
      <t>Cable type N2XH 4×1.5 mm²</t>
    </r>
    <r>
      <rPr>
        <vertAlign val="superscript"/>
        <sz val="11"/>
        <color rgb="FF000000"/>
        <rFont val="Tahoma"/>
        <family val="2"/>
        <charset val="161"/>
      </rPr>
      <t xml:space="preserve"> </t>
    </r>
  </si>
  <si>
    <t xml:space="preserve">Cable type N2XH 3×2.5 mm² </t>
  </si>
  <si>
    <r>
      <t>Cable type N2XH 4×2.5 mm² |</t>
    </r>
    <r>
      <rPr>
        <vertAlign val="superscript"/>
        <sz val="11"/>
        <color rgb="FF000000"/>
        <rFont val="Tahoma"/>
        <family val="2"/>
        <charset val="161"/>
      </rPr>
      <t xml:space="preserve"> </t>
    </r>
  </si>
  <si>
    <r>
      <t xml:space="preserve">Cable type N2XH 5×2.5 mm² </t>
    </r>
    <r>
      <rPr>
        <vertAlign val="superscript"/>
        <sz val="11"/>
        <color rgb="FF000000"/>
        <rFont val="Tahoma"/>
        <family val="2"/>
        <charset val="161"/>
      </rPr>
      <t xml:space="preserve"> </t>
    </r>
  </si>
  <si>
    <r>
      <t>Cable type N2XH 5×16 mm²</t>
    </r>
    <r>
      <rPr>
        <vertAlign val="superscript"/>
        <sz val="11"/>
        <color rgb="FF000000"/>
        <rFont val="Tahoma"/>
        <family val="2"/>
        <charset val="161"/>
      </rPr>
      <t xml:space="preserve"> </t>
    </r>
  </si>
  <si>
    <r>
      <t>N2XH 1×50mm</t>
    </r>
    <r>
      <rPr>
        <vertAlign val="superscript"/>
        <sz val="11"/>
        <color rgb="FF000000"/>
        <rFont val="Tahoma"/>
        <family val="2"/>
        <charset val="161"/>
      </rPr>
      <t>2</t>
    </r>
    <r>
      <rPr>
        <sz val="11"/>
        <color rgb="FF000000"/>
        <rFont val="Tahoma"/>
        <family val="2"/>
        <charset val="161"/>
      </rPr>
      <t xml:space="preserve"> cable</t>
    </r>
    <r>
      <rPr>
        <vertAlign val="superscript"/>
        <sz val="11"/>
        <color rgb="FF000000"/>
        <rFont val="Tahoma"/>
        <family val="2"/>
        <charset val="161"/>
      </rPr>
      <t xml:space="preserve"> </t>
    </r>
  </si>
  <si>
    <r>
      <t>Cable type N2XH 1×95 mm</t>
    </r>
    <r>
      <rPr>
        <vertAlign val="superscript"/>
        <sz val="11"/>
        <color rgb="FF000000"/>
        <rFont val="Tahoma"/>
        <family val="2"/>
        <charset val="161"/>
      </rPr>
      <t xml:space="preserve">2 </t>
    </r>
  </si>
  <si>
    <t>SUMMARY INVOICE</t>
  </si>
  <si>
    <t>ΔΙΑΡΚΕΙΑ ΙΣΧΥΟΣ ΠΡΟΣΦΟΡΑΣ</t>
  </si>
  <si>
    <t>ΧΡΟΝΟΣ ΟΛΟΚΛΗΡΩΣΗΣ ΑΝΤΙΚΕΙΜΕΝΟΥ</t>
  </si>
  <si>
    <t>ΧΡΟΝΟΣ ΕΓΓΥΗΜΕΝΗΣ ΚΑΛΗΣ ΛΕΙΤΟΥΡΓΙΑΣ</t>
  </si>
  <si>
    <t>(Ονοματεπώνυμο νόμιμου εκπροσώπου, Σφραγίδα εταιρείας και υπογραφή)</t>
  </si>
  <si>
    <t>……/ ……/ 2026</t>
  </si>
  <si>
    <t xml:space="preserve">Ο συμμετέχων </t>
  </si>
  <si>
    <t xml:space="preserve">BID VALIDITY </t>
  </si>
  <si>
    <t xml:space="preserve">TIME OF PROJECT COMPLETION </t>
  </si>
  <si>
    <t>GOOD OPERATION GUARANTEE</t>
  </si>
  <si>
    <t>DESIRED PAYMENT TERM</t>
  </si>
  <si>
    <t>The Participant</t>
  </si>
  <si>
    <t>(Name &amp; Surname of the legal Representative &amp; Corporate Stamp and Signture)</t>
  </si>
  <si>
    <t>ΕΠΙΘΥΜΗΤΟΣ ΤΡΟΠΟΣ ΠΛΗΡΩΜΗΣ (επιθυμητός τρόπος πληρωμής για την ΟΛΘ Α.Ε. πίστωση 60 ημερών στο εκάστοτε παραστατικό από την ημερομηνία τιμολόγησης)</t>
  </si>
  <si>
    <t>7.4</t>
  </si>
  <si>
    <t>Χρωματισμοί επιφανειών τοιχίων σκυροδέματος με ακρυλικό υδροδιαλυτό τσιμεντόχρωμα</t>
  </si>
  <si>
    <r>
      <t>m</t>
    </r>
    <r>
      <rPr>
        <vertAlign val="superscript"/>
        <sz val="11"/>
        <rFont val="Calibri"/>
        <family val="2"/>
        <charset val="161"/>
        <scheme val="minor"/>
      </rPr>
      <t>2</t>
    </r>
  </si>
  <si>
    <r>
      <t>m</t>
    </r>
    <r>
      <rPr>
        <vertAlign val="superscript"/>
        <sz val="11"/>
        <rFont val="Calibri"/>
        <family val="2"/>
        <charset val="161"/>
        <scheme val="minor"/>
      </rPr>
      <t>3</t>
    </r>
  </si>
  <si>
    <t>Κατ' αποκοπήν</t>
  </si>
  <si>
    <r>
      <t>Γεωύφασμα μη υφαντό βάρους 280 gr/m</t>
    </r>
    <r>
      <rPr>
        <vertAlign val="superscript"/>
        <sz val="11"/>
        <rFont val="Calibri"/>
        <family val="2"/>
        <charset val="161"/>
        <scheme val="minor"/>
      </rPr>
      <t>2</t>
    </r>
    <r>
      <rPr>
        <sz val="11"/>
        <rFont val="Calibri"/>
        <family val="2"/>
        <charset val="161"/>
        <scheme val="minor"/>
      </rPr>
      <t xml:space="preserve"> </t>
    </r>
  </si>
  <si>
    <r>
      <t xml:space="preserve">Κατασκευή </t>
    </r>
    <r>
      <rPr>
        <b/>
        <sz val="11"/>
        <rFont val="Calibri"/>
        <family val="2"/>
        <charset val="161"/>
        <scheme val="minor"/>
      </rPr>
      <t>σκυροδέματος καθαριότητας</t>
    </r>
    <r>
      <rPr>
        <sz val="11"/>
        <rFont val="Calibri"/>
        <family val="2"/>
        <charset val="161"/>
        <scheme val="minor"/>
      </rPr>
      <t xml:space="preserve"> κατηγορίας C12/15, σύμφωνα με την στατική μελέτη</t>
    </r>
  </si>
  <si>
    <r>
      <t>m</t>
    </r>
    <r>
      <rPr>
        <vertAlign val="superscript"/>
        <sz val="11"/>
        <color indexed="8"/>
        <rFont val="Calibri"/>
        <family val="2"/>
        <charset val="161"/>
        <scheme val="minor"/>
      </rPr>
      <t>3</t>
    </r>
  </si>
  <si>
    <r>
      <t xml:space="preserve">Κατασκευή </t>
    </r>
    <r>
      <rPr>
        <b/>
        <sz val="11"/>
        <rFont val="Calibri"/>
        <family val="2"/>
        <charset val="161"/>
        <scheme val="minor"/>
      </rPr>
      <t xml:space="preserve">θεμελίωσης φέροντος οργανισμού (κοιτόστρωση &amp; εδαφόπλακα) από οπλισμένο σκυρόδεμα </t>
    </r>
    <r>
      <rPr>
        <sz val="11"/>
        <rFont val="Calibri"/>
        <family val="2"/>
        <charset val="161"/>
        <scheme val="minor"/>
      </rPr>
      <t xml:space="preserve">κατηγορίας C30/37 </t>
    </r>
    <r>
      <rPr>
        <b/>
        <i/>
        <sz val="11"/>
        <rFont val="Calibri"/>
        <family val="2"/>
        <charset val="161"/>
        <scheme val="minor"/>
      </rPr>
      <t>(Προμήθεια σκυροδέματος, εργασίες ξυλοτύπων και σκυροδέτηση)</t>
    </r>
  </si>
  <si>
    <r>
      <t xml:space="preserve">Κατασκευή </t>
    </r>
    <r>
      <rPr>
        <b/>
        <sz val="11"/>
        <rFont val="Calibri"/>
        <family val="2"/>
        <charset val="161"/>
        <scheme val="minor"/>
      </rPr>
      <t>τοιχίου προστασίας από οπλισμένο σκυρόδεμα</t>
    </r>
    <r>
      <rPr>
        <sz val="11"/>
        <rFont val="Calibri"/>
        <family val="2"/>
        <charset val="161"/>
        <scheme val="minor"/>
      </rPr>
      <t xml:space="preserve"> κατηγορίας C30/37 </t>
    </r>
    <r>
      <rPr>
        <b/>
        <i/>
        <sz val="11"/>
        <rFont val="Calibri"/>
        <family val="2"/>
        <charset val="161"/>
        <scheme val="minor"/>
      </rPr>
      <t>(Προμήθεια σκυροδέματος, εργασίες ξυλοτύπων και σκυροδέτηση)</t>
    </r>
  </si>
  <si>
    <r>
      <t xml:space="preserve">Κατασκευή </t>
    </r>
    <r>
      <rPr>
        <b/>
        <sz val="11"/>
        <rFont val="Calibri"/>
        <family val="2"/>
        <charset val="161"/>
        <scheme val="minor"/>
      </rPr>
      <t>θεμελίωσης φέροντος οργανισμού - χάλυβα οπλισμού</t>
    </r>
    <r>
      <rPr>
        <sz val="11"/>
        <rFont val="Calibri"/>
        <family val="2"/>
        <charset val="161"/>
        <scheme val="minor"/>
      </rPr>
      <t xml:space="preserve"> κατηγορίας Β500C </t>
    </r>
  </si>
  <si>
    <r>
      <t xml:space="preserve">Κατασκευή </t>
    </r>
    <r>
      <rPr>
        <b/>
        <sz val="11"/>
        <rFont val="Calibri"/>
        <family val="2"/>
        <charset val="161"/>
        <scheme val="minor"/>
      </rPr>
      <t>τοιχίου προστασίας - χάλυβα οπλισμού</t>
    </r>
    <r>
      <rPr>
        <sz val="11"/>
        <rFont val="Calibri"/>
        <family val="2"/>
        <charset val="161"/>
        <scheme val="minor"/>
      </rPr>
      <t xml:space="preserve"> κατηγορίας Β500C </t>
    </r>
  </si>
  <si>
    <t>3.3a</t>
  </si>
  <si>
    <t>Επαύξηση τιμής φερόντων μεταλλικών στοιχείων από σιδηροδοκούς και κοιλοδοκούς, λόγω εφαρμογής συστήματος μη θερμοδιογκούμενης προστατευτικής βαφής και σφραγιστικής βαφής, κατάταξης C4.</t>
  </si>
  <si>
    <r>
      <t>m</t>
    </r>
    <r>
      <rPr>
        <vertAlign val="superscript"/>
        <sz val="11"/>
        <color rgb="FF000000"/>
        <rFont val="Calibri"/>
        <family val="2"/>
        <charset val="161"/>
        <scheme val="minor"/>
      </rPr>
      <t>2</t>
    </r>
  </si>
  <si>
    <t>6.3</t>
  </si>
  <si>
    <t>Εξωτερική στεγάνωση θεμελίωσης με επαλειφόμενο τσιμεντοκονίαμα τύπου AQUAMAT της ISOMAT</t>
  </si>
  <si>
    <t>6.4</t>
  </si>
  <si>
    <t>Αποστραγγιστική μεμβράνη (HDPE)</t>
  </si>
  <si>
    <t>Διαχωριστές κυκλοφορίας (Δεν θα συμπεριληφθουν στον προϋπολογισμό)</t>
  </si>
  <si>
    <t>Πυροσβεστική Φωλιά με Γάντζο με Λάστιχο Νερού 3/4 ”, μήκους 20m</t>
  </si>
  <si>
    <t>Φωτιστικό σώμα γραμμικό στεγανό2.400lm</t>
  </si>
  <si>
    <t xml:space="preserve">Φωτιστικό σώμα γραμμικό στεγανό 11.000lm </t>
  </si>
  <si>
    <t>Price adjustment for load-bearing steel members consisting of steel beams and hollow structural sections, due to the application of a non-intumescent protective coating system, including sealing topcoat, for corrosion protection category C4.</t>
  </si>
  <si>
    <t>External waterproofing of foundations with brush-applied cementitious waterproof coating (or cement-based waterproofing slurry), equivalent to ISOMAT AQUAMAT.</t>
  </si>
  <si>
    <t>HDPE drainage membrane (high-density polyethylene drainage membrane).</t>
  </si>
  <si>
    <t>Linear weatherproof lighting fixture 2,400 lm</t>
  </si>
  <si>
    <t>Fire place with hook with 3/4” water hose, 20m long</t>
  </si>
  <si>
    <t xml:space="preserve">ΘΕΜΕΛΕΙΑΚΗ ΓΕΙΩΣΗ &amp; ΑΝΤΙΚΕΡΑΥΝΙΚΗ ΠΡΟΣΤΑΣΙΑ </t>
  </si>
  <si>
    <r>
      <t xml:space="preserve">Εκσκαφή </t>
    </r>
    <r>
      <rPr>
        <b/>
        <u/>
        <sz val="11"/>
        <color theme="1"/>
        <rFont val="Calibri"/>
        <family val="2"/>
        <scheme val="minor"/>
      </rPr>
      <t>σε έδαφος γαιώδες-ημιβραχώδες</t>
    </r>
    <r>
      <rPr>
        <sz val="11"/>
        <color theme="1"/>
        <rFont val="Calibri"/>
        <family val="2"/>
        <scheme val="minor"/>
      </rPr>
      <t xml:space="preserve"> (γενική εκσκαφή, θεμέλια, τάφροι κλπ.), φόρτωση και μεταφορά των προϊόντων εκσκαφής </t>
    </r>
    <r>
      <rPr>
        <b/>
        <u/>
        <sz val="11"/>
        <color theme="1"/>
        <rFont val="Calibri"/>
        <family val="2"/>
        <scheme val="minor"/>
      </rPr>
      <t>και εναπόθεση τους σε Πιστοποιημένο Φορέα Διαχείρισης Αποβλήτων περιλαμβανομένου του κόστους διαχείρησης.</t>
    </r>
    <r>
      <rPr>
        <sz val="12"/>
        <color theme="1"/>
        <rFont val="Times New Roman"/>
        <family val="1"/>
      </rPr>
      <t xml:space="preserve"> </t>
    </r>
    <r>
      <rPr>
        <b/>
        <u/>
        <sz val="11"/>
        <color theme="1"/>
        <rFont val="Calibri"/>
        <family val="2"/>
        <scheme val="minor"/>
      </rPr>
      <t xml:space="preserve">Το άρθρο περιλαμβάνει και την άντληση υδάτων όπου απαιτείται.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</si>
</sst>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_-* #,##0.00\ _€_-;\-* #,##0.00\ _€_-;_-* &quot;-&quot;??\ _€_-;_-@_-"/>
    <numFmt numFmtId="165" formatCode="#,##0.00\ &quot;€&quot;"/>
    <numFmt numFmtId="166" formatCode="#,##0.0000"/>
    <numFmt numFmtId="167" formatCode="#,##0.00\ [$€-1];[Red]\-#,##0.00\ [$€-1]"/>
    <numFmt numFmtId="168" formatCode="#,##0.00\ [$€-1]"/>
  </numFmts>
  <fonts count="61" x14ac:knownFonts="1"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161"/>
      <scheme val="minor"/>
    </font>
    <font>
      <b/>
      <sz val="11"/>
      <name val="Calibri"/>
      <family val="2"/>
      <charset val="161"/>
      <scheme val="minor"/>
    </font>
    <font>
      <sz val="8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0"/>
      <name val="Arial"/>
      <family val="2"/>
      <charset val="161"/>
    </font>
    <font>
      <b/>
      <sz val="10"/>
      <color rgb="FF000000"/>
      <name val="Tahoma"/>
      <family val="2"/>
    </font>
    <font>
      <sz val="10"/>
      <color rgb="FF000000"/>
      <name val="Tahoma"/>
      <family val="2"/>
    </font>
    <font>
      <b/>
      <sz val="11"/>
      <color theme="1"/>
      <name val="Tahoma"/>
      <family val="2"/>
    </font>
    <font>
      <sz val="10"/>
      <color theme="1"/>
      <name val="Calibri"/>
      <family val="2"/>
      <charset val="161"/>
      <scheme val="minor"/>
    </font>
    <font>
      <sz val="12"/>
      <color theme="1"/>
      <name val="Times New Roman"/>
      <family val="1"/>
      <charset val="161"/>
    </font>
    <font>
      <b/>
      <sz val="16"/>
      <color rgb="FF000000"/>
      <name val="Aptos Narrow"/>
      <family val="2"/>
    </font>
    <font>
      <b/>
      <sz val="11"/>
      <color theme="1"/>
      <name val="Aptos Narrow"/>
      <family val="2"/>
    </font>
    <font>
      <b/>
      <sz val="11"/>
      <color rgb="FF000000"/>
      <name val="Aptos Narrow"/>
      <family val="2"/>
    </font>
    <font>
      <sz val="11"/>
      <color rgb="FF000000"/>
      <name val="Aptos Narrow"/>
      <family val="2"/>
    </font>
    <font>
      <sz val="11"/>
      <color theme="1"/>
      <name val="Aptos Narrow"/>
      <family val="2"/>
    </font>
    <font>
      <vertAlign val="superscript"/>
      <sz val="11"/>
      <color theme="1"/>
      <name val="Aptos Narrow"/>
      <family val="2"/>
    </font>
    <font>
      <b/>
      <u/>
      <sz val="11"/>
      <color rgb="FF000000"/>
      <name val="Aptos Narrow"/>
      <family val="2"/>
    </font>
    <font>
      <sz val="12"/>
      <color rgb="FF000000"/>
      <name val="Times New Roman"/>
      <family val="1"/>
      <charset val="161"/>
    </font>
    <font>
      <vertAlign val="superscript"/>
      <sz val="11"/>
      <color rgb="FF000000"/>
      <name val="Aptos Narrow"/>
      <family val="2"/>
    </font>
    <font>
      <b/>
      <i/>
      <sz val="11"/>
      <color rgb="FF000000"/>
      <name val="Aptos Narrow"/>
      <family val="2"/>
    </font>
    <font>
      <sz val="11"/>
      <color rgb="FFFF0000"/>
      <name val="Aptos Narrow"/>
      <family val="2"/>
    </font>
    <font>
      <b/>
      <i/>
      <sz val="8"/>
      <color theme="1"/>
      <name val="Aptos Narrow"/>
      <family val="2"/>
    </font>
    <font>
      <i/>
      <sz val="8"/>
      <color theme="1"/>
      <name val="Aptos Narrow"/>
      <family val="2"/>
    </font>
    <font>
      <b/>
      <u/>
      <sz val="11"/>
      <color theme="1"/>
      <name val="Aptos Narrow"/>
      <family val="2"/>
    </font>
    <font>
      <b/>
      <sz val="12"/>
      <color theme="1"/>
      <name val="Aptos Narrow"/>
      <family val="2"/>
    </font>
    <font>
      <b/>
      <sz val="10"/>
      <color theme="1"/>
      <name val="Tahoma"/>
      <family val="2"/>
      <charset val="161"/>
    </font>
    <font>
      <b/>
      <sz val="10"/>
      <color rgb="FF000000"/>
      <name val="Tahoma"/>
      <family val="2"/>
      <charset val="161"/>
    </font>
    <font>
      <sz val="10"/>
      <color rgb="FF000000"/>
      <name val="Tahoma"/>
      <family val="2"/>
      <charset val="161"/>
    </font>
    <font>
      <sz val="11"/>
      <color theme="1"/>
      <name val="Tahoma"/>
      <family val="2"/>
      <charset val="161"/>
    </font>
    <font>
      <b/>
      <u/>
      <sz val="11"/>
      <color theme="1"/>
      <name val="Tahoma"/>
      <family val="2"/>
      <charset val="161"/>
    </font>
    <font>
      <vertAlign val="superscript"/>
      <sz val="11"/>
      <color rgb="FF000000"/>
      <name val="Tahoma"/>
      <family val="2"/>
      <charset val="161"/>
    </font>
    <font>
      <b/>
      <sz val="10"/>
      <name val="Tahoma"/>
      <family val="2"/>
      <charset val="161"/>
    </font>
    <font>
      <sz val="10"/>
      <color theme="1"/>
      <name val="Tahoma"/>
      <family val="2"/>
      <charset val="161"/>
    </font>
    <font>
      <sz val="10"/>
      <name val="Tahoma"/>
      <family val="2"/>
      <charset val="161"/>
    </font>
    <font>
      <vertAlign val="superscript"/>
      <sz val="10"/>
      <name val="Tahoma"/>
      <family val="2"/>
      <charset val="161"/>
    </font>
    <font>
      <sz val="10"/>
      <color indexed="8"/>
      <name val="Tahoma"/>
      <family val="2"/>
      <charset val="161"/>
    </font>
    <font>
      <b/>
      <i/>
      <sz val="10"/>
      <name val="Tahoma"/>
      <family val="2"/>
      <charset val="161"/>
    </font>
    <font>
      <sz val="10"/>
      <color rgb="FFFF0000"/>
      <name val="Tahoma"/>
      <family val="2"/>
      <charset val="161"/>
    </font>
    <font>
      <sz val="10"/>
      <color rgb="FFED0000"/>
      <name val="Tahoma"/>
      <family val="2"/>
      <charset val="161"/>
    </font>
    <font>
      <i/>
      <sz val="10"/>
      <name val="Tahoma"/>
      <family val="2"/>
      <charset val="161"/>
    </font>
    <font>
      <b/>
      <u/>
      <sz val="10"/>
      <name val="Tahoma"/>
      <family val="2"/>
      <charset val="161"/>
    </font>
    <font>
      <b/>
      <sz val="11"/>
      <color theme="1"/>
      <name val="Tahoma"/>
      <family val="2"/>
      <charset val="161"/>
    </font>
    <font>
      <b/>
      <sz val="11"/>
      <color rgb="FF000000"/>
      <name val="Tahoma"/>
      <family val="2"/>
      <charset val="161"/>
    </font>
    <font>
      <sz val="11"/>
      <color rgb="FF000000"/>
      <name val="Tahoma"/>
      <family val="2"/>
      <charset val="161"/>
    </font>
    <font>
      <b/>
      <i/>
      <sz val="11"/>
      <color theme="1"/>
      <name val="Tahoma"/>
      <family val="2"/>
      <charset val="161"/>
    </font>
    <font>
      <i/>
      <sz val="11"/>
      <color theme="1"/>
      <name val="Tahoma"/>
      <family val="2"/>
      <charset val="161"/>
    </font>
    <font>
      <b/>
      <i/>
      <sz val="10"/>
      <color rgb="FF000000"/>
      <name val="Tahoma"/>
      <family val="2"/>
      <charset val="161"/>
    </font>
    <font>
      <sz val="11"/>
      <name val="Calibri"/>
      <family val="2"/>
      <charset val="161"/>
      <scheme val="minor"/>
    </font>
    <font>
      <sz val="11"/>
      <color indexed="8"/>
      <name val="Calibri"/>
      <family val="2"/>
      <charset val="161"/>
      <scheme val="minor"/>
    </font>
    <font>
      <vertAlign val="superscript"/>
      <sz val="11"/>
      <name val="Calibri"/>
      <family val="2"/>
      <charset val="161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vertAlign val="superscript"/>
      <sz val="11"/>
      <color indexed="8"/>
      <name val="Calibri"/>
      <family val="2"/>
      <charset val="161"/>
      <scheme val="minor"/>
    </font>
    <font>
      <b/>
      <i/>
      <sz val="11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vertAlign val="superscript"/>
      <sz val="11"/>
      <color rgb="FF000000"/>
      <name val="Calibri"/>
      <family val="2"/>
      <charset val="161"/>
      <scheme val="minor"/>
    </font>
    <font>
      <b/>
      <sz val="11"/>
      <color rgb="FFFF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0D0D0"/>
        <bgColor indexed="64"/>
      </patternFill>
    </fill>
    <fill>
      <patternFill patternType="solid">
        <fgColor rgb="FFDAF2D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1F0C8"/>
        <bgColor indexed="64"/>
      </patternFill>
    </fill>
    <fill>
      <patternFill patternType="solid">
        <fgColor rgb="FFF2CEEF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6" fillId="0" borderId="0"/>
    <xf numFmtId="0" fontId="5" fillId="0" borderId="0"/>
    <xf numFmtId="164" fontId="6" fillId="0" borderId="0" applyFont="0" applyFill="0" applyBorder="0" applyAlignment="0" applyProtection="0"/>
  </cellStyleXfs>
  <cellXfs count="300">
    <xf numFmtId="0" fontId="0" fillId="0" borderId="0" xfId="0"/>
    <xf numFmtId="165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28" fillId="11" borderId="1" xfId="0" applyFont="1" applyFill="1" applyBorder="1" applyAlignment="1">
      <alignment horizontal="center" vertical="center"/>
    </xf>
    <xf numFmtId="0" fontId="28" fillId="11" borderId="1" xfId="0" applyFont="1" applyFill="1" applyBorder="1" applyAlignment="1">
      <alignment horizontal="center" vertical="center" wrapText="1"/>
    </xf>
    <xf numFmtId="0" fontId="29" fillId="11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vertical="center" wrapText="1"/>
    </xf>
    <xf numFmtId="0" fontId="29" fillId="0" borderId="1" xfId="0" applyFont="1" applyBorder="1" applyAlignment="1">
      <alignment vertical="center"/>
    </xf>
    <xf numFmtId="0" fontId="28" fillId="11" borderId="1" xfId="0" applyFont="1" applyFill="1" applyBorder="1" applyAlignment="1">
      <alignment horizontal="right" vertical="center"/>
    </xf>
    <xf numFmtId="0" fontId="28" fillId="12" borderId="1" xfId="0" applyFont="1" applyFill="1" applyBorder="1" applyAlignment="1">
      <alignment horizontal="right" vertical="center"/>
    </xf>
    <xf numFmtId="0" fontId="10" fillId="0" borderId="1" xfId="0" applyFont="1" applyBorder="1"/>
    <xf numFmtId="0" fontId="7" fillId="11" borderId="1" xfId="0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horizontal="center" vertical="center"/>
    </xf>
    <xf numFmtId="0" fontId="8" fillId="14" borderId="1" xfId="0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horizontal="right" vertical="center"/>
    </xf>
    <xf numFmtId="0" fontId="8" fillId="14" borderId="1" xfId="0" applyFont="1" applyFill="1" applyBorder="1" applyAlignment="1">
      <alignment vertical="center"/>
    </xf>
    <xf numFmtId="0" fontId="30" fillId="0" borderId="0" xfId="0" applyFont="1" applyProtection="1">
      <protection locked="0"/>
    </xf>
    <xf numFmtId="0" fontId="43" fillId="0" borderId="1" xfId="0" applyFont="1" applyBorder="1" applyAlignment="1" applyProtection="1">
      <alignment horizontal="center" vertical="center" wrapText="1"/>
      <protection locked="0"/>
    </xf>
    <xf numFmtId="0" fontId="43" fillId="0" borderId="1" xfId="0" applyFont="1" applyBorder="1" applyAlignment="1" applyProtection="1">
      <alignment horizontal="center" vertical="center"/>
      <protection locked="0"/>
    </xf>
    <xf numFmtId="0" fontId="44" fillId="16" borderId="1" xfId="0" applyFont="1" applyFill="1" applyBorder="1" applyAlignment="1" applyProtection="1">
      <alignment horizontal="center" vertical="center" wrapText="1"/>
      <protection locked="0"/>
    </xf>
    <xf numFmtId="0" fontId="44" fillId="17" borderId="1" xfId="0" applyFont="1" applyFill="1" applyBorder="1" applyAlignment="1" applyProtection="1">
      <alignment vertical="center" wrapText="1"/>
      <protection locked="0"/>
    </xf>
    <xf numFmtId="0" fontId="44" fillId="17" borderId="1" xfId="0" applyFont="1" applyFill="1" applyBorder="1" applyAlignment="1" applyProtection="1">
      <alignment horizontal="right" vertical="center" wrapText="1"/>
      <protection locked="0"/>
    </xf>
    <xf numFmtId="0" fontId="45" fillId="16" borderId="1" xfId="0" applyFont="1" applyFill="1" applyBorder="1" applyAlignment="1" applyProtection="1">
      <alignment horizontal="center" vertical="center" wrapText="1"/>
      <protection locked="0"/>
    </xf>
    <xf numFmtId="0" fontId="30" fillId="0" borderId="1" xfId="0" applyFont="1" applyBorder="1" applyAlignment="1" applyProtection="1">
      <alignment horizontal="center" vertical="center"/>
      <protection locked="0"/>
    </xf>
    <xf numFmtId="0" fontId="44" fillId="19" borderId="1" xfId="0" applyFont="1" applyFill="1" applyBorder="1" applyAlignment="1" applyProtection="1">
      <alignment horizontal="right" vertical="center"/>
      <protection locked="0"/>
    </xf>
    <xf numFmtId="0" fontId="47" fillId="0" borderId="13" xfId="0" applyFont="1" applyBorder="1" applyAlignment="1" applyProtection="1">
      <alignment vertical="center"/>
      <protection locked="0"/>
    </xf>
    <xf numFmtId="0" fontId="43" fillId="0" borderId="15" xfId="0" applyFont="1" applyBorder="1" applyAlignment="1" applyProtection="1">
      <alignment vertical="center"/>
      <protection locked="0"/>
    </xf>
    <xf numFmtId="0" fontId="46" fillId="0" borderId="7" xfId="0" applyFont="1" applyBorder="1" applyAlignment="1" applyProtection="1">
      <alignment horizontal="center" vertical="center"/>
      <protection locked="0"/>
    </xf>
    <xf numFmtId="0" fontId="30" fillId="0" borderId="0" xfId="0" applyFont="1" applyAlignment="1" applyProtection="1">
      <alignment vertical="center"/>
      <protection locked="0"/>
    </xf>
    <xf numFmtId="0" fontId="43" fillId="0" borderId="0" xfId="0" applyFont="1" applyAlignment="1" applyProtection="1">
      <alignment horizontal="right" vertical="center" wrapText="1"/>
      <protection locked="0"/>
    </xf>
    <xf numFmtId="0" fontId="30" fillId="0" borderId="7" xfId="0" applyFont="1" applyBorder="1" applyAlignment="1" applyProtection="1">
      <alignment horizontal="center" vertical="center"/>
      <protection locked="0"/>
    </xf>
    <xf numFmtId="0" fontId="30" fillId="0" borderId="0" xfId="0" applyFont="1" applyAlignment="1" applyProtection="1">
      <alignment vertical="center" wrapText="1"/>
      <protection locked="0"/>
    </xf>
    <xf numFmtId="0" fontId="43" fillId="0" borderId="7" xfId="0" applyFont="1" applyBorder="1" applyAlignment="1" applyProtection="1">
      <alignment horizontal="center" vertical="center"/>
      <protection locked="0"/>
    </xf>
    <xf numFmtId="0" fontId="43" fillId="0" borderId="9" xfId="0" applyFont="1" applyBorder="1" applyAlignment="1" applyProtection="1">
      <alignment horizontal="center" vertical="center"/>
      <protection locked="0"/>
    </xf>
    <xf numFmtId="0" fontId="30" fillId="0" borderId="10" xfId="0" applyFont="1" applyBorder="1" applyAlignment="1" applyProtection="1">
      <alignment vertical="center" wrapText="1"/>
      <protection locked="0"/>
    </xf>
    <xf numFmtId="0" fontId="44" fillId="17" borderId="1" xfId="0" applyFont="1" applyFill="1" applyBorder="1" applyAlignment="1">
      <alignment horizontal="center" vertical="center"/>
    </xf>
    <xf numFmtId="0" fontId="44" fillId="17" borderId="1" xfId="0" applyFont="1" applyFill="1" applyBorder="1" applyAlignment="1">
      <alignment vertical="center" wrapText="1"/>
    </xf>
    <xf numFmtId="0" fontId="44" fillId="20" borderId="1" xfId="0" applyFont="1" applyFill="1" applyBorder="1" applyAlignment="1">
      <alignment horizontal="center" vertical="center"/>
    </xf>
    <xf numFmtId="0" fontId="45" fillId="20" borderId="1" xfId="0" applyFont="1" applyFill="1" applyBorder="1" applyAlignment="1">
      <alignment vertical="center" wrapText="1"/>
    </xf>
    <xf numFmtId="0" fontId="45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44" fillId="19" borderId="1" xfId="0" applyFont="1" applyFill="1" applyBorder="1" applyAlignment="1">
      <alignment horizontal="center" vertical="center"/>
    </xf>
    <xf numFmtId="0" fontId="44" fillId="19" borderId="1" xfId="0" applyFont="1" applyFill="1" applyBorder="1" applyAlignment="1">
      <alignment vertical="center" wrapText="1"/>
    </xf>
    <xf numFmtId="0" fontId="44" fillId="19" borderId="1" xfId="0" applyFont="1" applyFill="1" applyBorder="1" applyAlignment="1">
      <alignment horizontal="right" vertical="center"/>
    </xf>
    <xf numFmtId="0" fontId="30" fillId="0" borderId="0" xfId="0" applyFont="1" applyAlignment="1">
      <alignment horizontal="center"/>
    </xf>
    <xf numFmtId="0" fontId="30" fillId="0" borderId="0" xfId="0" applyFont="1"/>
    <xf numFmtId="0" fontId="45" fillId="20" borderId="1" xfId="0" applyFont="1" applyFill="1" applyBorder="1" applyAlignment="1">
      <alignment vertical="center"/>
    </xf>
    <xf numFmtId="0" fontId="11" fillId="0" borderId="0" xfId="0" applyFont="1" applyAlignment="1" applyProtection="1">
      <alignment vertical="center" wrapText="1"/>
      <protection locked="0"/>
    </xf>
    <xf numFmtId="0" fontId="10" fillId="0" borderId="0" xfId="0" applyFont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13" fillId="0" borderId="1" xfId="0" applyFont="1" applyBorder="1" applyAlignment="1" applyProtection="1">
      <alignment horizontal="center" vertical="center" wrapText="1"/>
      <protection locked="0"/>
    </xf>
    <xf numFmtId="0" fontId="10" fillId="0" borderId="0" xfId="0" applyFont="1" applyProtection="1"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14" fillId="17" borderId="1" xfId="0" applyFont="1" applyFill="1" applyBorder="1" applyAlignment="1" applyProtection="1">
      <alignment vertical="center" wrapText="1"/>
      <protection locked="0"/>
    </xf>
    <xf numFmtId="0" fontId="14" fillId="17" borderId="1" xfId="0" applyFont="1" applyFill="1" applyBorder="1" applyAlignment="1" applyProtection="1">
      <alignment horizontal="right" vertical="center" wrapText="1"/>
      <protection locked="0"/>
    </xf>
    <xf numFmtId="0" fontId="16" fillId="0" borderId="1" xfId="0" applyFont="1" applyBorder="1" applyAlignment="1" applyProtection="1">
      <alignment horizontal="center" vertical="center" wrapText="1"/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0" fontId="14" fillId="19" borderId="1" xfId="0" applyFont="1" applyFill="1" applyBorder="1" applyAlignment="1" applyProtection="1">
      <alignment horizontal="right" vertical="center"/>
      <protection locked="0"/>
    </xf>
    <xf numFmtId="0" fontId="22" fillId="0" borderId="1" xfId="0" applyFont="1" applyBorder="1" applyAlignment="1" applyProtection="1">
      <alignment horizontal="center" vertical="center" wrapText="1"/>
      <protection locked="0"/>
    </xf>
    <xf numFmtId="0" fontId="15" fillId="18" borderId="1" xfId="0" applyFont="1" applyFill="1" applyBorder="1" applyAlignment="1" applyProtection="1">
      <alignment horizontal="center" vertical="center"/>
      <protection locked="0"/>
    </xf>
    <xf numFmtId="0" fontId="24" fillId="0" borderId="1" xfId="0" applyFont="1" applyBorder="1" applyAlignment="1" applyProtection="1">
      <alignment vertical="center"/>
      <protection locked="0"/>
    </xf>
    <xf numFmtId="0" fontId="13" fillId="0" borderId="1" xfId="0" applyFont="1" applyBorder="1" applyAlignment="1" applyProtection="1">
      <alignment vertical="center"/>
      <protection locked="0"/>
    </xf>
    <xf numFmtId="0" fontId="23" fillId="0" borderId="12" xfId="0" applyFont="1" applyBorder="1" applyAlignment="1" applyProtection="1">
      <alignment horizontal="center" vertical="center"/>
      <protection locked="0"/>
    </xf>
    <xf numFmtId="0" fontId="10" fillId="0" borderId="13" xfId="0" applyFont="1" applyBorder="1" applyAlignment="1" applyProtection="1">
      <alignment vertical="center"/>
      <protection locked="0"/>
    </xf>
    <xf numFmtId="0" fontId="23" fillId="0" borderId="7" xfId="0" applyFont="1" applyBorder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right" vertical="center" wrapText="1"/>
      <protection locked="0"/>
    </xf>
    <xf numFmtId="0" fontId="16" fillId="0" borderId="7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center" vertical="center"/>
      <protection locked="0"/>
    </xf>
    <xf numFmtId="0" fontId="13" fillId="0" borderId="9" xfId="0" applyFont="1" applyBorder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vertical="center" wrapText="1"/>
      <protection locked="0"/>
    </xf>
    <xf numFmtId="0" fontId="0" fillId="0" borderId="0" xfId="0" applyAlignment="1" applyProtection="1">
      <alignment horizontal="center"/>
      <protection locked="0"/>
    </xf>
    <xf numFmtId="0" fontId="27" fillId="0" borderId="0" xfId="0" applyFont="1" applyAlignment="1" applyProtection="1">
      <alignment horizontal="center" vertical="center"/>
      <protection locked="0"/>
    </xf>
    <xf numFmtId="0" fontId="14" fillId="17" borderId="1" xfId="0" applyFont="1" applyFill="1" applyBorder="1" applyAlignment="1">
      <alignment horizontal="center" vertical="center"/>
    </xf>
    <xf numFmtId="0" fontId="14" fillId="17" borderId="1" xfId="0" applyFont="1" applyFill="1" applyBorder="1" applyAlignment="1">
      <alignment vertical="center" wrapText="1"/>
    </xf>
    <xf numFmtId="0" fontId="14" fillId="10" borderId="1" xfId="0" applyFont="1" applyFill="1" applyBorder="1" applyAlignment="1">
      <alignment horizontal="center" vertical="center"/>
    </xf>
    <xf numFmtId="0" fontId="15" fillId="18" borderId="1" xfId="0" applyFont="1" applyFill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4" fillId="19" borderId="1" xfId="0" applyFont="1" applyFill="1" applyBorder="1" applyAlignment="1">
      <alignment horizontal="center" vertical="center"/>
    </xf>
    <xf numFmtId="0" fontId="14" fillId="19" borderId="1" xfId="0" applyFont="1" applyFill="1" applyBorder="1" applyAlignment="1">
      <alignment vertical="center" wrapText="1"/>
    </xf>
    <xf numFmtId="0" fontId="14" fillId="19" borderId="1" xfId="0" applyFont="1" applyFill="1" applyBorder="1" applyAlignment="1">
      <alignment horizontal="right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49" fontId="33" fillId="4" borderId="5" xfId="0" applyNumberFormat="1" applyFont="1" applyFill="1" applyBorder="1" applyAlignment="1" applyProtection="1">
      <alignment vertical="center" wrapText="1"/>
      <protection locked="0"/>
    </xf>
    <xf numFmtId="49" fontId="33" fillId="6" borderId="5" xfId="0" applyNumberFormat="1" applyFont="1" applyFill="1" applyBorder="1" applyAlignment="1" applyProtection="1">
      <alignment horizontal="right" vertical="top"/>
      <protection locked="0"/>
    </xf>
    <xf numFmtId="0" fontId="34" fillId="0" borderId="0" xfId="0" applyFont="1" applyAlignment="1" applyProtection="1">
      <alignment horizontal="center"/>
      <protection locked="0"/>
    </xf>
    <xf numFmtId="0" fontId="34" fillId="0" borderId="0" xfId="0" applyFont="1" applyProtection="1">
      <protection locked="0"/>
    </xf>
    <xf numFmtId="49" fontId="33" fillId="6" borderId="10" xfId="0" applyNumberFormat="1" applyFont="1" applyFill="1" applyBorder="1" applyAlignment="1" applyProtection="1">
      <alignment horizontal="right" vertical="top"/>
      <protection locked="0"/>
    </xf>
    <xf numFmtId="0" fontId="34" fillId="0" borderId="0" xfId="0" applyFont="1" applyAlignment="1" applyProtection="1">
      <alignment wrapText="1"/>
      <protection locked="0"/>
    </xf>
    <xf numFmtId="0" fontId="34" fillId="0" borderId="0" xfId="0" applyFont="1" applyAlignment="1" applyProtection="1">
      <alignment horizontal="left" wrapText="1"/>
      <protection locked="0"/>
    </xf>
    <xf numFmtId="0" fontId="33" fillId="0" borderId="0" xfId="0" applyFont="1" applyAlignment="1" applyProtection="1">
      <alignment wrapText="1"/>
      <protection locked="0"/>
    </xf>
    <xf numFmtId="0" fontId="35" fillId="0" borderId="0" xfId="0" applyFont="1" applyAlignment="1" applyProtection="1">
      <alignment horizontal="left" wrapText="1"/>
      <protection locked="0"/>
    </xf>
    <xf numFmtId="165" fontId="33" fillId="4" borderId="5" xfId="0" applyNumberFormat="1" applyFont="1" applyFill="1" applyBorder="1" applyAlignment="1" applyProtection="1">
      <alignment vertical="center" wrapText="1"/>
      <protection locked="0"/>
    </xf>
    <xf numFmtId="49" fontId="33" fillId="4" borderId="6" xfId="0" applyNumberFormat="1" applyFont="1" applyFill="1" applyBorder="1" applyAlignment="1" applyProtection="1">
      <alignment horizontal="right" vertical="center" wrapText="1"/>
      <protection locked="0"/>
    </xf>
    <xf numFmtId="4" fontId="35" fillId="3" borderId="1" xfId="0" applyNumberFormat="1" applyFont="1" applyFill="1" applyBorder="1" applyAlignment="1" applyProtection="1">
      <alignment horizontal="center" vertical="center" wrapText="1"/>
      <protection locked="0"/>
    </xf>
    <xf numFmtId="165" fontId="35" fillId="0" borderId="1" xfId="1" applyNumberFormat="1" applyFont="1" applyFill="1" applyBorder="1" applyAlignment="1" applyProtection="1">
      <alignment horizontal="center" vertical="center"/>
      <protection locked="0"/>
    </xf>
    <xf numFmtId="165" fontId="33" fillId="0" borderId="1" xfId="0" applyNumberFormat="1" applyFont="1" applyBorder="1" applyAlignment="1" applyProtection="1">
      <alignment horizontal="right" vertical="center" wrapText="1"/>
      <protection locked="0"/>
    </xf>
    <xf numFmtId="0" fontId="34" fillId="0" borderId="0" xfId="0" applyFont="1" applyAlignment="1" applyProtection="1">
      <alignment vertical="center" wrapText="1"/>
      <protection locked="0"/>
    </xf>
    <xf numFmtId="0" fontId="34" fillId="0" borderId="0" xfId="0" applyFont="1" applyAlignment="1" applyProtection="1">
      <alignment vertical="center"/>
      <protection locked="0"/>
    </xf>
    <xf numFmtId="165" fontId="33" fillId="6" borderId="5" xfId="0" applyNumberFormat="1" applyFont="1" applyFill="1" applyBorder="1" applyAlignment="1" applyProtection="1">
      <alignment horizontal="right" vertical="top"/>
      <protection locked="0"/>
    </xf>
    <xf numFmtId="165" fontId="33" fillId="6" borderId="1" xfId="0" applyNumberFormat="1" applyFont="1" applyFill="1" applyBorder="1" applyAlignment="1" applyProtection="1">
      <alignment horizontal="right" vertical="top"/>
      <protection locked="0"/>
    </xf>
    <xf numFmtId="0" fontId="39" fillId="0" borderId="0" xfId="0" applyFont="1" applyAlignment="1" applyProtection="1">
      <alignment vertical="center" wrapText="1"/>
      <protection locked="0"/>
    </xf>
    <xf numFmtId="165" fontId="35" fillId="0" borderId="5" xfId="1" applyNumberFormat="1" applyFont="1" applyFill="1" applyBorder="1" applyAlignment="1" applyProtection="1">
      <alignment horizontal="center" vertical="center"/>
      <protection locked="0"/>
    </xf>
    <xf numFmtId="165" fontId="33" fillId="0" borderId="0" xfId="1" applyNumberFormat="1" applyFont="1" applyFill="1" applyBorder="1" applyAlignment="1" applyProtection="1">
      <alignment horizontal="center" vertical="center" wrapText="1"/>
      <protection locked="0"/>
    </xf>
    <xf numFmtId="4" fontId="35" fillId="3" borderId="2" xfId="0" applyNumberFormat="1" applyFont="1" applyFill="1" applyBorder="1" applyAlignment="1" applyProtection="1">
      <alignment horizontal="center" vertical="center" wrapText="1"/>
      <protection locked="0"/>
    </xf>
    <xf numFmtId="165" fontId="35" fillId="0" borderId="2" xfId="1" applyNumberFormat="1" applyFont="1" applyFill="1" applyBorder="1" applyAlignment="1" applyProtection="1">
      <alignment horizontal="center" vertical="center"/>
      <protection locked="0"/>
    </xf>
    <xf numFmtId="165" fontId="33" fillId="0" borderId="2" xfId="0" applyNumberFormat="1" applyFont="1" applyBorder="1" applyAlignment="1" applyProtection="1">
      <alignment horizontal="right" vertical="center" wrapText="1"/>
      <protection locked="0"/>
    </xf>
    <xf numFmtId="167" fontId="35" fillId="0" borderId="1" xfId="0" applyNumberFormat="1" applyFont="1" applyBorder="1" applyAlignment="1" applyProtection="1">
      <alignment horizontal="center" vertical="center"/>
      <protection locked="0"/>
    </xf>
    <xf numFmtId="165" fontId="33" fillId="6" borderId="10" xfId="0" applyNumberFormat="1" applyFont="1" applyFill="1" applyBorder="1" applyAlignment="1" applyProtection="1">
      <alignment horizontal="right" vertical="top"/>
      <protection locked="0"/>
    </xf>
    <xf numFmtId="165" fontId="33" fillId="6" borderId="3" xfId="0" applyNumberFormat="1" applyFont="1" applyFill="1" applyBorder="1" applyAlignment="1" applyProtection="1">
      <alignment horizontal="right" vertical="top"/>
      <protection locked="0"/>
    </xf>
    <xf numFmtId="165" fontId="33" fillId="0" borderId="1" xfId="1" applyNumberFormat="1" applyFont="1" applyFill="1" applyBorder="1" applyAlignment="1" applyProtection="1">
      <alignment vertical="top" wrapText="1"/>
      <protection locked="0"/>
    </xf>
    <xf numFmtId="165" fontId="33" fillId="0" borderId="1" xfId="0" applyNumberFormat="1" applyFont="1" applyBorder="1" applyAlignment="1" applyProtection="1">
      <alignment vertical="center"/>
      <protection locked="0"/>
    </xf>
    <xf numFmtId="49" fontId="41" fillId="0" borderId="13" xfId="0" applyNumberFormat="1" applyFont="1" applyBorder="1" applyAlignment="1" applyProtection="1">
      <alignment vertical="center"/>
      <protection locked="0"/>
    </xf>
    <xf numFmtId="165" fontId="41" fillId="0" borderId="13" xfId="0" applyNumberFormat="1" applyFont="1" applyBorder="1" applyAlignment="1" applyProtection="1">
      <alignment vertical="center"/>
      <protection locked="0"/>
    </xf>
    <xf numFmtId="49" fontId="33" fillId="0" borderId="8" xfId="0" applyNumberFormat="1" applyFont="1" applyBorder="1" applyAlignment="1" applyProtection="1">
      <alignment vertical="center"/>
      <protection locked="0"/>
    </xf>
    <xf numFmtId="49" fontId="38" fillId="0" borderId="7" xfId="0" applyNumberFormat="1" applyFont="1" applyBorder="1" applyAlignment="1" applyProtection="1">
      <alignment horizontal="center" vertical="center"/>
      <protection locked="0"/>
    </xf>
    <xf numFmtId="49" fontId="38" fillId="0" borderId="0" xfId="0" applyNumberFormat="1" applyFont="1" applyAlignment="1" applyProtection="1">
      <alignment horizontal="center" vertical="center"/>
      <protection locked="0"/>
    </xf>
    <xf numFmtId="49" fontId="33" fillId="0" borderId="0" xfId="0" applyNumberFormat="1" applyFont="1" applyAlignment="1" applyProtection="1">
      <alignment horizontal="right" vertical="center" wrapText="1"/>
      <protection locked="0"/>
    </xf>
    <xf numFmtId="49" fontId="35" fillId="0" borderId="7" xfId="0" applyNumberFormat="1" applyFont="1" applyBorder="1" applyAlignment="1" applyProtection="1">
      <alignment horizontal="center" vertical="center"/>
      <protection locked="0"/>
    </xf>
    <xf numFmtId="49" fontId="35" fillId="0" borderId="0" xfId="0" applyNumberFormat="1" applyFont="1" applyAlignment="1" applyProtection="1">
      <alignment horizontal="center" vertical="center" wrapText="1"/>
      <protection locked="0"/>
    </xf>
    <xf numFmtId="49" fontId="33" fillId="0" borderId="7" xfId="0" applyNumberFormat="1" applyFont="1" applyBorder="1" applyAlignment="1" applyProtection="1">
      <alignment horizontal="center" vertical="center"/>
      <protection locked="0"/>
    </xf>
    <xf numFmtId="49" fontId="35" fillId="0" borderId="0" xfId="0" applyNumberFormat="1" applyFont="1" applyAlignment="1" applyProtection="1">
      <alignment vertical="center" wrapText="1"/>
      <protection locked="0"/>
    </xf>
    <xf numFmtId="49" fontId="33" fillId="0" borderId="9" xfId="0" applyNumberFormat="1" applyFont="1" applyBorder="1" applyAlignment="1" applyProtection="1">
      <alignment horizontal="center" vertical="center"/>
      <protection locked="0"/>
    </xf>
    <xf numFmtId="49" fontId="35" fillId="0" borderId="10" xfId="0" applyNumberFormat="1" applyFont="1" applyBorder="1" applyAlignment="1" applyProtection="1">
      <alignment vertical="center" wrapText="1"/>
      <protection locked="0"/>
    </xf>
    <xf numFmtId="165" fontId="34" fillId="0" borderId="0" xfId="0" applyNumberFormat="1" applyFont="1" applyProtection="1">
      <protection locked="0"/>
    </xf>
    <xf numFmtId="2" fontId="34" fillId="0" borderId="0" xfId="0" applyNumberFormat="1" applyFont="1" applyProtection="1">
      <protection locked="0"/>
    </xf>
    <xf numFmtId="49" fontId="33" fillId="4" borderId="1" xfId="0" applyNumberFormat="1" applyFont="1" applyFill="1" applyBorder="1" applyAlignment="1">
      <alignment horizontal="center" vertical="center"/>
    </xf>
    <xf numFmtId="49" fontId="33" fillId="4" borderId="4" xfId="0" applyNumberFormat="1" applyFont="1" applyFill="1" applyBorder="1" applyAlignment="1">
      <alignment vertical="center" wrapText="1"/>
    </xf>
    <xf numFmtId="49" fontId="33" fillId="4" borderId="5" xfId="0" applyNumberFormat="1" applyFont="1" applyFill="1" applyBorder="1" applyAlignment="1">
      <alignment vertical="center" wrapText="1"/>
    </xf>
    <xf numFmtId="49" fontId="33" fillId="7" borderId="1" xfId="0" applyNumberFormat="1" applyFont="1" applyFill="1" applyBorder="1" applyAlignment="1">
      <alignment horizontal="center" vertical="top"/>
    </xf>
    <xf numFmtId="0" fontId="35" fillId="7" borderId="1" xfId="0" applyFont="1" applyFill="1" applyBorder="1" applyAlignment="1">
      <alignment vertical="top" wrapText="1"/>
    </xf>
    <xf numFmtId="49" fontId="37" fillId="0" borderId="1" xfId="0" applyNumberFormat="1" applyFont="1" applyBorder="1" applyAlignment="1">
      <alignment horizontal="center" vertical="center" wrapText="1" shrinkToFit="1"/>
    </xf>
    <xf numFmtId="49" fontId="35" fillId="0" borderId="1" xfId="0" applyNumberFormat="1" applyFont="1" applyBorder="1" applyAlignment="1">
      <alignment horizontal="center" vertical="center" wrapText="1" shrinkToFit="1"/>
    </xf>
    <xf numFmtId="0" fontId="35" fillId="7" borderId="1" xfId="0" applyFont="1" applyFill="1" applyBorder="1" applyAlignment="1">
      <alignment horizontal="left" vertical="top" wrapText="1"/>
    </xf>
    <xf numFmtId="49" fontId="33" fillId="6" borderId="1" xfId="0" applyNumberFormat="1" applyFont="1" applyFill="1" applyBorder="1" applyAlignment="1">
      <alignment horizontal="center" vertical="top"/>
    </xf>
    <xf numFmtId="0" fontId="33" fillId="6" borderId="4" xfId="0" applyFont="1" applyFill="1" applyBorder="1" applyAlignment="1">
      <alignment vertical="center" wrapText="1"/>
    </xf>
    <xf numFmtId="49" fontId="33" fillId="6" borderId="5" xfId="0" applyNumberFormat="1" applyFont="1" applyFill="1" applyBorder="1" applyAlignment="1">
      <alignment horizontal="right" vertical="top"/>
    </xf>
    <xf numFmtId="0" fontId="34" fillId="0" borderId="0" xfId="0" applyFont="1" applyAlignment="1">
      <alignment horizontal="center"/>
    </xf>
    <xf numFmtId="0" fontId="34" fillId="0" borderId="0" xfId="0" applyFont="1"/>
    <xf numFmtId="49" fontId="33" fillId="7" borderId="2" xfId="0" applyNumberFormat="1" applyFont="1" applyFill="1" applyBorder="1" applyAlignment="1">
      <alignment horizontal="center" vertical="top"/>
    </xf>
    <xf numFmtId="0" fontId="35" fillId="7" borderId="2" xfId="0" applyFont="1" applyFill="1" applyBorder="1" applyAlignment="1">
      <alignment horizontal="left" vertical="top" wrapText="1"/>
    </xf>
    <xf numFmtId="49" fontId="35" fillId="0" borderId="2" xfId="0" applyNumberFormat="1" applyFont="1" applyBorder="1" applyAlignment="1">
      <alignment horizontal="center" vertical="center" wrapText="1" shrinkToFit="1"/>
    </xf>
    <xf numFmtId="0" fontId="34" fillId="7" borderId="1" xfId="0" applyFont="1" applyFill="1" applyBorder="1"/>
    <xf numFmtId="49" fontId="33" fillId="6" borderId="3" xfId="0" applyNumberFormat="1" applyFont="1" applyFill="1" applyBorder="1" applyAlignment="1">
      <alignment horizontal="center" vertical="top"/>
    </xf>
    <xf numFmtId="0" fontId="33" fillId="6" borderId="9" xfId="0" applyFont="1" applyFill="1" applyBorder="1" applyAlignment="1">
      <alignment vertical="center" wrapText="1"/>
    </xf>
    <xf numFmtId="49" fontId="33" fillId="6" borderId="10" xfId="0" applyNumberFormat="1" applyFont="1" applyFill="1" applyBorder="1" applyAlignment="1">
      <alignment horizontal="right" vertical="top"/>
    </xf>
    <xf numFmtId="0" fontId="39" fillId="0" borderId="7" xfId="0" applyFont="1" applyBorder="1" applyAlignment="1" applyProtection="1">
      <alignment wrapText="1"/>
      <protection locked="0"/>
    </xf>
    <xf numFmtId="0" fontId="40" fillId="0" borderId="0" xfId="0" applyFont="1" applyProtection="1">
      <protection locked="0"/>
    </xf>
    <xf numFmtId="0" fontId="39" fillId="0" borderId="0" xfId="0" applyFont="1" applyAlignment="1" applyProtection="1">
      <alignment vertical="center"/>
      <protection locked="0"/>
    </xf>
    <xf numFmtId="166" fontId="34" fillId="0" borderId="0" xfId="0" applyNumberFormat="1" applyFont="1" applyAlignment="1" applyProtection="1">
      <alignment horizontal="left" wrapText="1"/>
      <protection locked="0"/>
    </xf>
    <xf numFmtId="0" fontId="34" fillId="0" borderId="0" xfId="0" applyFont="1" applyAlignment="1" applyProtection="1">
      <alignment horizontal="center" vertical="center"/>
      <protection locked="0"/>
    </xf>
    <xf numFmtId="0" fontId="28" fillId="0" borderId="1" xfId="0" applyFont="1" applyBorder="1" applyAlignment="1">
      <alignment vertical="center" wrapText="1"/>
    </xf>
    <xf numFmtId="0" fontId="48" fillId="0" borderId="0" xfId="0" applyFont="1" applyAlignment="1">
      <alignment vertical="center" wrapText="1"/>
    </xf>
    <xf numFmtId="0" fontId="27" fillId="0" borderId="0" xfId="0" applyFont="1" applyAlignment="1">
      <alignment vertical="center" wrapText="1"/>
    </xf>
    <xf numFmtId="0" fontId="28" fillId="0" borderId="0" xfId="0" applyFont="1" applyAlignment="1">
      <alignment vertical="center" wrapText="1"/>
    </xf>
    <xf numFmtId="165" fontId="7" fillId="11" borderId="1" xfId="0" applyNumberFormat="1" applyFont="1" applyFill="1" applyBorder="1" applyAlignment="1">
      <alignment horizontal="right" vertical="center" wrapText="1"/>
    </xf>
    <xf numFmtId="165" fontId="7" fillId="14" borderId="1" xfId="0" applyNumberFormat="1" applyFont="1" applyFill="1" applyBorder="1" applyAlignment="1">
      <alignment horizontal="right" vertical="center" wrapText="1"/>
    </xf>
    <xf numFmtId="165" fontId="7" fillId="21" borderId="1" xfId="0" applyNumberFormat="1" applyFont="1" applyFill="1" applyBorder="1" applyAlignment="1">
      <alignment horizontal="right" vertical="center" wrapText="1"/>
    </xf>
    <xf numFmtId="0" fontId="0" fillId="0" borderId="0" xfId="0" applyAlignment="1">
      <alignment wrapText="1"/>
    </xf>
    <xf numFmtId="0" fontId="49" fillId="9" borderId="1" xfId="0" applyFont="1" applyFill="1" applyBorder="1" applyAlignment="1">
      <alignment horizontal="left" vertical="top" wrapText="1"/>
    </xf>
    <xf numFmtId="49" fontId="50" fillId="0" borderId="1" xfId="0" applyNumberFormat="1" applyFont="1" applyBorder="1" applyAlignment="1">
      <alignment horizontal="center" vertical="center" wrapText="1" shrinkToFit="1"/>
    </xf>
    <xf numFmtId="4" fontId="52" fillId="3" borderId="1" xfId="1" applyNumberFormat="1" applyFont="1" applyFill="1" applyBorder="1" applyAlignment="1">
      <alignment horizontal="center" vertical="center"/>
    </xf>
    <xf numFmtId="49" fontId="3" fillId="4" borderId="4" xfId="0" applyNumberFormat="1" applyFont="1" applyFill="1" applyBorder="1" applyAlignment="1">
      <alignment vertical="center" wrapText="1"/>
    </xf>
    <xf numFmtId="49" fontId="3" fillId="4" borderId="5" xfId="0" applyNumberFormat="1" applyFont="1" applyFill="1" applyBorder="1" applyAlignment="1">
      <alignment vertical="center" wrapText="1"/>
    </xf>
    <xf numFmtId="165" fontId="3" fillId="4" borderId="5" xfId="0" applyNumberFormat="1" applyFont="1" applyFill="1" applyBorder="1" applyAlignment="1">
      <alignment vertical="center" wrapText="1"/>
    </xf>
    <xf numFmtId="49" fontId="3" fillId="4" borderId="6" xfId="0" applyNumberFormat="1" applyFont="1" applyFill="1" applyBorder="1" applyAlignment="1">
      <alignment horizontal="right" vertical="center" wrapText="1"/>
    </xf>
    <xf numFmtId="49" fontId="49" fillId="0" borderId="1" xfId="0" applyNumberFormat="1" applyFont="1" applyBorder="1" applyAlignment="1">
      <alignment horizontal="center" vertical="center" wrapText="1" shrinkToFit="1"/>
    </xf>
    <xf numFmtId="4" fontId="52" fillId="3" borderId="1" xfId="0" applyNumberFormat="1" applyFont="1" applyFill="1" applyBorder="1" applyAlignment="1">
      <alignment horizontal="center" vertical="center" wrapText="1"/>
    </xf>
    <xf numFmtId="165" fontId="49" fillId="0" borderId="1" xfId="1" applyNumberFormat="1" applyFont="1" applyFill="1" applyBorder="1" applyAlignment="1">
      <alignment horizontal="center" vertical="center"/>
    </xf>
    <xf numFmtId="0" fontId="49" fillId="9" borderId="1" xfId="0" applyFont="1" applyFill="1" applyBorder="1" applyAlignment="1">
      <alignment horizontal="left" vertical="center" wrapText="1"/>
    </xf>
    <xf numFmtId="49" fontId="3" fillId="6" borderId="1" xfId="0" applyNumberFormat="1" applyFont="1" applyFill="1" applyBorder="1" applyAlignment="1">
      <alignment horizontal="right" vertical="top"/>
    </xf>
    <xf numFmtId="0" fontId="3" fillId="6" borderId="4" xfId="0" applyFont="1" applyFill="1" applyBorder="1" applyAlignment="1">
      <alignment vertical="center" wrapText="1"/>
    </xf>
    <xf numFmtId="49" fontId="3" fillId="6" borderId="5" xfId="0" applyNumberFormat="1" applyFont="1" applyFill="1" applyBorder="1" applyAlignment="1">
      <alignment horizontal="right" vertical="top"/>
    </xf>
    <xf numFmtId="165" fontId="3" fillId="6" borderId="5" xfId="0" applyNumberFormat="1" applyFont="1" applyFill="1" applyBorder="1" applyAlignment="1">
      <alignment horizontal="right" vertical="top"/>
    </xf>
    <xf numFmtId="165" fontId="3" fillId="6" borderId="1" xfId="0" applyNumberFormat="1" applyFont="1" applyFill="1" applyBorder="1" applyAlignment="1">
      <alignment horizontal="right" vertical="top"/>
    </xf>
    <xf numFmtId="2" fontId="52" fillId="3" borderId="1" xfId="0" applyNumberFormat="1" applyFont="1" applyFill="1" applyBorder="1" applyAlignment="1">
      <alignment horizontal="center" vertical="center"/>
    </xf>
    <xf numFmtId="165" fontId="49" fillId="0" borderId="1" xfId="0" applyNumberFormat="1" applyFont="1" applyBorder="1" applyAlignment="1">
      <alignment horizontal="center" vertical="center" wrapText="1"/>
    </xf>
    <xf numFmtId="165" fontId="58" fillId="0" borderId="1" xfId="0" applyNumberFormat="1" applyFont="1" applyBorder="1" applyAlignment="1">
      <alignment horizontal="center" vertical="center" wrapText="1"/>
    </xf>
    <xf numFmtId="0" fontId="3" fillId="6" borderId="1" xfId="0" applyFont="1" applyFill="1" applyBorder="1" applyAlignment="1">
      <alignment vertical="center" wrapText="1"/>
    </xf>
    <xf numFmtId="49" fontId="52" fillId="6" borderId="1" xfId="0" applyNumberFormat="1" applyFont="1" applyFill="1" applyBorder="1" applyAlignment="1">
      <alignment horizontal="right" vertical="top"/>
    </xf>
    <xf numFmtId="49" fontId="3" fillId="4" borderId="1" xfId="0" applyNumberFormat="1" applyFont="1" applyFill="1" applyBorder="1" applyAlignment="1">
      <alignment vertical="center" wrapText="1"/>
    </xf>
    <xf numFmtId="49" fontId="52" fillId="4" borderId="1" xfId="0" applyNumberFormat="1" applyFont="1" applyFill="1" applyBorder="1" applyAlignment="1">
      <alignment vertical="center" wrapText="1"/>
    </xf>
    <xf numFmtId="165" fontId="3" fillId="4" borderId="1" xfId="0" applyNumberFormat="1" applyFont="1" applyFill="1" applyBorder="1" applyAlignment="1">
      <alignment vertical="center" wrapText="1"/>
    </xf>
    <xf numFmtId="49" fontId="3" fillId="4" borderId="1" xfId="0" applyNumberFormat="1" applyFont="1" applyFill="1" applyBorder="1" applyAlignment="1">
      <alignment horizontal="right" vertical="center" wrapText="1"/>
    </xf>
    <xf numFmtId="165" fontId="49" fillId="0" borderId="6" xfId="0" applyNumberFormat="1" applyFont="1" applyBorder="1" applyAlignment="1">
      <alignment horizontal="center" vertical="center"/>
    </xf>
    <xf numFmtId="4" fontId="53" fillId="3" borderId="1" xfId="1" applyNumberFormat="1" applyFont="1" applyFill="1" applyBorder="1" applyAlignment="1">
      <alignment horizontal="center" vertical="center"/>
    </xf>
    <xf numFmtId="165" fontId="49" fillId="0" borderId="1" xfId="0" applyNumberFormat="1" applyFont="1" applyBorder="1" applyAlignment="1">
      <alignment horizontal="center" vertical="center"/>
    </xf>
    <xf numFmtId="49" fontId="52" fillId="6" borderId="5" xfId="0" applyNumberFormat="1" applyFont="1" applyFill="1" applyBorder="1" applyAlignment="1">
      <alignment horizontal="right" vertical="top"/>
    </xf>
    <xf numFmtId="49" fontId="52" fillId="4" borderId="5" xfId="0" applyNumberFormat="1" applyFont="1" applyFill="1" applyBorder="1" applyAlignment="1">
      <alignment vertical="center" wrapText="1"/>
    </xf>
    <xf numFmtId="165" fontId="49" fillId="5" borderId="1" xfId="1" applyNumberFormat="1" applyFont="1" applyFill="1" applyBorder="1" applyAlignment="1">
      <alignment horizontal="center" vertical="center"/>
    </xf>
    <xf numFmtId="165" fontId="3" fillId="0" borderId="1" xfId="0" applyNumberFormat="1" applyFont="1" applyBorder="1" applyAlignment="1">
      <alignment horizontal="right" vertical="center"/>
    </xf>
    <xf numFmtId="165" fontId="60" fillId="5" borderId="5" xfId="1" applyNumberFormat="1" applyFont="1" applyFill="1" applyBorder="1" applyAlignment="1">
      <alignment horizontal="center" vertical="center"/>
    </xf>
    <xf numFmtId="165" fontId="49" fillId="0" borderId="5" xfId="1" applyNumberFormat="1" applyFont="1" applyFill="1" applyBorder="1" applyAlignment="1">
      <alignment horizontal="center" vertical="center"/>
    </xf>
    <xf numFmtId="0" fontId="49" fillId="7" borderId="1" xfId="0" applyFont="1" applyFill="1" applyBorder="1" applyAlignment="1">
      <alignment horizontal="left" vertical="top" wrapText="1"/>
    </xf>
    <xf numFmtId="4" fontId="49" fillId="3" borderId="1" xfId="0" applyNumberFormat="1" applyFont="1" applyFill="1" applyBorder="1" applyAlignment="1">
      <alignment horizontal="center" vertical="center" wrapText="1"/>
    </xf>
    <xf numFmtId="49" fontId="3" fillId="10" borderId="1" xfId="0" applyNumberFormat="1" applyFont="1" applyFill="1" applyBorder="1" applyAlignment="1">
      <alignment horizontal="center" vertical="top"/>
    </xf>
    <xf numFmtId="0" fontId="14" fillId="17" borderId="1" xfId="0" applyFont="1" applyFill="1" applyBorder="1" applyAlignment="1">
      <alignment horizontal="center" vertical="center" wrapText="1"/>
    </xf>
    <xf numFmtId="165" fontId="3" fillId="0" borderId="1" xfId="1" applyNumberFormat="1" applyFont="1" applyFill="1" applyBorder="1" applyAlignment="1">
      <alignment vertical="top" wrapText="1"/>
    </xf>
    <xf numFmtId="165" fontId="3" fillId="0" borderId="1" xfId="0" applyNumberFormat="1" applyFont="1" applyBorder="1" applyAlignment="1">
      <alignment vertical="center"/>
    </xf>
    <xf numFmtId="2" fontId="45" fillId="16" borderId="1" xfId="0" applyNumberFormat="1" applyFont="1" applyFill="1" applyBorder="1" applyAlignment="1" applyProtection="1">
      <alignment horizontal="center" vertical="center" wrapText="1"/>
      <protection locked="0"/>
    </xf>
    <xf numFmtId="167" fontId="43" fillId="0" borderId="1" xfId="0" applyNumberFormat="1" applyFont="1" applyBorder="1" applyAlignment="1" applyProtection="1">
      <alignment horizontal="right" vertical="center" wrapText="1"/>
      <protection locked="0"/>
    </xf>
    <xf numFmtId="167" fontId="44" fillId="19" borderId="1" xfId="0" applyNumberFormat="1" applyFont="1" applyFill="1" applyBorder="1" applyAlignment="1" applyProtection="1">
      <alignment horizontal="right" vertical="center"/>
      <protection locked="0"/>
    </xf>
    <xf numFmtId="167" fontId="44" fillId="17" borderId="1" xfId="0" applyNumberFormat="1" applyFont="1" applyFill="1" applyBorder="1" applyAlignment="1" applyProtection="1">
      <alignment horizontal="right" vertical="center" wrapText="1"/>
      <protection locked="0"/>
    </xf>
    <xf numFmtId="167" fontId="30" fillId="0" borderId="0" xfId="0" applyNumberFormat="1" applyFont="1" applyProtection="1">
      <protection locked="0"/>
    </xf>
    <xf numFmtId="167" fontId="43" fillId="0" borderId="1" xfId="0" applyNumberFormat="1" applyFont="1" applyBorder="1" applyAlignment="1" applyProtection="1">
      <alignment vertical="center" wrapText="1"/>
      <protection locked="0"/>
    </xf>
    <xf numFmtId="167" fontId="43" fillId="0" borderId="1" xfId="0" applyNumberFormat="1" applyFont="1" applyBorder="1" applyAlignment="1" applyProtection="1">
      <alignment horizontal="right" vertical="center"/>
      <protection locked="0"/>
    </xf>
    <xf numFmtId="165" fontId="14" fillId="19" borderId="1" xfId="0" applyNumberFormat="1" applyFont="1" applyFill="1" applyBorder="1" applyAlignment="1" applyProtection="1">
      <alignment horizontal="right" vertical="center"/>
      <protection locked="0"/>
    </xf>
    <xf numFmtId="165" fontId="3" fillId="4" borderId="6" xfId="0" applyNumberFormat="1" applyFont="1" applyFill="1" applyBorder="1" applyAlignment="1">
      <alignment horizontal="right" vertical="center" wrapText="1"/>
    </xf>
    <xf numFmtId="165" fontId="3" fillId="4" borderId="1" xfId="0" applyNumberFormat="1" applyFont="1" applyFill="1" applyBorder="1" applyAlignment="1">
      <alignment horizontal="right" vertical="center" wrapText="1"/>
    </xf>
    <xf numFmtId="168" fontId="29" fillId="0" borderId="1" xfId="0" applyNumberFormat="1" applyFont="1" applyBorder="1" applyAlignment="1">
      <alignment vertical="center"/>
    </xf>
    <xf numFmtId="168" fontId="28" fillId="11" borderId="1" xfId="0" applyNumberFormat="1" applyFont="1" applyFill="1" applyBorder="1" applyAlignment="1">
      <alignment horizontal="right" vertical="center"/>
    </xf>
    <xf numFmtId="49" fontId="33" fillId="8" borderId="1" xfId="0" applyNumberFormat="1" applyFont="1" applyFill="1" applyBorder="1" applyAlignment="1" applyProtection="1">
      <alignment horizontal="center" vertical="center" wrapText="1"/>
      <protection locked="0"/>
    </xf>
    <xf numFmtId="49" fontId="33" fillId="0" borderId="2" xfId="0" applyNumberFormat="1" applyFont="1" applyBorder="1" applyAlignment="1" applyProtection="1">
      <alignment horizontal="center" vertical="center"/>
      <protection locked="0"/>
    </xf>
    <xf numFmtId="49" fontId="33" fillId="0" borderId="14" xfId="0" applyNumberFormat="1" applyFont="1" applyBorder="1" applyAlignment="1" applyProtection="1">
      <alignment horizontal="center" vertical="center"/>
      <protection locked="0"/>
    </xf>
    <xf numFmtId="49" fontId="33" fillId="0" borderId="2" xfId="0" applyNumberFormat="1" applyFont="1" applyBorder="1" applyAlignment="1" applyProtection="1">
      <alignment horizontal="center" vertical="center" wrapText="1"/>
      <protection locked="0"/>
    </xf>
    <xf numFmtId="49" fontId="33" fillId="0" borderId="14" xfId="0" applyNumberFormat="1" applyFont="1" applyBorder="1" applyAlignment="1" applyProtection="1">
      <alignment horizontal="center" vertical="center" wrapText="1"/>
      <protection locked="0"/>
    </xf>
    <xf numFmtId="2" fontId="33" fillId="0" borderId="2" xfId="0" applyNumberFormat="1" applyFont="1" applyBorder="1" applyAlignment="1" applyProtection="1">
      <alignment horizontal="center" vertical="center" wrapText="1"/>
      <protection locked="0"/>
    </xf>
    <xf numFmtId="2" fontId="33" fillId="0" borderId="14" xfId="0" applyNumberFormat="1" applyFont="1" applyBorder="1" applyAlignment="1" applyProtection="1">
      <alignment horizontal="center" vertical="center" wrapText="1"/>
      <protection locked="0"/>
    </xf>
    <xf numFmtId="165" fontId="33" fillId="0" borderId="2" xfId="0" applyNumberFormat="1" applyFont="1" applyBorder="1" applyAlignment="1" applyProtection="1">
      <alignment horizontal="center" vertical="center" wrapText="1"/>
      <protection locked="0"/>
    </xf>
    <xf numFmtId="165" fontId="33" fillId="0" borderId="14" xfId="0" applyNumberFormat="1" applyFont="1" applyBorder="1" applyAlignment="1" applyProtection="1">
      <alignment horizontal="center" vertical="center" wrapText="1"/>
      <protection locked="0"/>
    </xf>
    <xf numFmtId="4" fontId="33" fillId="3" borderId="2" xfId="0" applyNumberFormat="1" applyFont="1" applyFill="1" applyBorder="1" applyAlignment="1" applyProtection="1">
      <alignment horizontal="center" vertical="center" wrapText="1"/>
      <protection locked="0"/>
    </xf>
    <xf numFmtId="4" fontId="33" fillId="3" borderId="14" xfId="0" applyNumberFormat="1" applyFont="1" applyFill="1" applyBorder="1" applyAlignment="1" applyProtection="1">
      <alignment horizontal="center" vertical="center" wrapText="1"/>
      <protection locked="0"/>
    </xf>
    <xf numFmtId="49" fontId="35" fillId="0" borderId="0" xfId="0" applyNumberFormat="1" applyFont="1" applyAlignment="1" applyProtection="1">
      <alignment horizontal="center" vertical="center"/>
      <protection locked="0"/>
    </xf>
    <xf numFmtId="49" fontId="35" fillId="0" borderId="8" xfId="0" applyNumberFormat="1" applyFont="1" applyBorder="1" applyAlignment="1" applyProtection="1">
      <alignment horizontal="center" vertical="center"/>
      <protection locked="0"/>
    </xf>
    <xf numFmtId="49" fontId="33" fillId="0" borderId="10" xfId="0" applyNumberFormat="1" applyFont="1" applyBorder="1" applyAlignment="1" applyProtection="1">
      <alignment horizontal="center" vertical="center"/>
      <protection locked="0"/>
    </xf>
    <xf numFmtId="49" fontId="33" fillId="0" borderId="11" xfId="0" applyNumberFormat="1" applyFont="1" applyBorder="1" applyAlignment="1" applyProtection="1">
      <alignment horizontal="center" vertical="center"/>
      <protection locked="0"/>
    </xf>
    <xf numFmtId="49" fontId="42" fillId="0" borderId="0" xfId="0" applyNumberFormat="1" applyFont="1" applyAlignment="1" applyProtection="1">
      <alignment horizontal="center" vertical="center"/>
      <protection locked="0"/>
    </xf>
    <xf numFmtId="49" fontId="42" fillId="0" borderId="8" xfId="0" applyNumberFormat="1" applyFont="1" applyBorder="1" applyAlignment="1" applyProtection="1">
      <alignment horizontal="center" vertical="center"/>
      <protection locked="0"/>
    </xf>
    <xf numFmtId="49" fontId="38" fillId="0" borderId="0" xfId="0" applyNumberFormat="1" applyFont="1" applyAlignment="1" applyProtection="1">
      <alignment horizontal="center" vertical="center"/>
      <protection locked="0"/>
    </xf>
    <xf numFmtId="49" fontId="38" fillId="0" borderId="8" xfId="0" applyNumberFormat="1" applyFont="1" applyBorder="1" applyAlignment="1" applyProtection="1">
      <alignment horizontal="center" vertical="center"/>
      <protection locked="0"/>
    </xf>
    <xf numFmtId="49" fontId="33" fillId="0" borderId="1" xfId="1" applyNumberFormat="1" applyFont="1" applyFill="1" applyBorder="1" applyAlignment="1" applyProtection="1">
      <alignment horizontal="right" vertical="top" wrapText="1"/>
      <protection locked="0"/>
    </xf>
    <xf numFmtId="49" fontId="38" fillId="0" borderId="12" xfId="0" applyNumberFormat="1" applyFont="1" applyBorder="1" applyAlignment="1" applyProtection="1">
      <alignment horizontal="center" vertical="center" wrapText="1"/>
      <protection locked="0"/>
    </xf>
    <xf numFmtId="49" fontId="38" fillId="0" borderId="13" xfId="0" applyNumberFormat="1" applyFont="1" applyBorder="1" applyAlignment="1" applyProtection="1">
      <alignment horizontal="center" vertical="center" wrapText="1"/>
      <protection locked="0"/>
    </xf>
    <xf numFmtId="0" fontId="9" fillId="13" borderId="1" xfId="0" applyFont="1" applyFill="1" applyBorder="1" applyAlignment="1">
      <alignment horizontal="center"/>
    </xf>
    <xf numFmtId="0" fontId="7" fillId="11" borderId="1" xfId="0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vertical="center" wrapText="1"/>
    </xf>
    <xf numFmtId="0" fontId="28" fillId="0" borderId="0" xfId="0" applyFont="1" applyAlignment="1">
      <alignment horizontal="center" vertical="center" wrapText="1"/>
    </xf>
    <xf numFmtId="49" fontId="35" fillId="0" borderId="1" xfId="0" applyNumberFormat="1" applyFont="1" applyBorder="1" applyAlignment="1" applyProtection="1">
      <alignment horizontal="center" vertical="center"/>
      <protection locked="0"/>
    </xf>
    <xf numFmtId="0" fontId="48" fillId="0" borderId="0" xfId="0" applyFont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11" borderId="4" xfId="0" applyFont="1" applyFill="1" applyBorder="1" applyAlignment="1">
      <alignment horizontal="right" vertical="center"/>
    </xf>
    <xf numFmtId="0" fontId="7" fillId="11" borderId="5" xfId="0" applyFont="1" applyFill="1" applyBorder="1" applyAlignment="1">
      <alignment horizontal="right" vertical="center"/>
    </xf>
    <xf numFmtId="0" fontId="7" fillId="11" borderId="6" xfId="0" applyFont="1" applyFill="1" applyBorder="1" applyAlignment="1">
      <alignment horizontal="right" vertical="center"/>
    </xf>
    <xf numFmtId="0" fontId="7" fillId="12" borderId="4" xfId="0" applyFont="1" applyFill="1" applyBorder="1" applyAlignment="1">
      <alignment horizontal="right" vertical="center"/>
    </xf>
    <xf numFmtId="0" fontId="7" fillId="12" borderId="5" xfId="0" applyFont="1" applyFill="1" applyBorder="1" applyAlignment="1">
      <alignment horizontal="right" vertical="center"/>
    </xf>
    <xf numFmtId="0" fontId="7" fillId="12" borderId="6" xfId="0" applyFont="1" applyFill="1" applyBorder="1" applyAlignment="1">
      <alignment horizontal="right" vertical="center"/>
    </xf>
    <xf numFmtId="0" fontId="28" fillId="0" borderId="4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49" fontId="33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34" fillId="0" borderId="5" xfId="0" applyFont="1" applyBorder="1" applyAlignment="1" applyProtection="1">
      <alignment horizontal="center" vertical="center" wrapText="1"/>
      <protection locked="0"/>
    </xf>
    <xf numFmtId="0" fontId="34" fillId="0" borderId="6" xfId="0" applyFont="1" applyBorder="1" applyAlignment="1" applyProtection="1">
      <alignment horizontal="center" vertical="center" wrapText="1"/>
      <protection locked="0"/>
    </xf>
    <xf numFmtId="49" fontId="33" fillId="0" borderId="3" xfId="0" applyNumberFormat="1" applyFont="1" applyBorder="1" applyAlignment="1" applyProtection="1">
      <alignment horizontal="center" vertical="center"/>
      <protection locked="0"/>
    </xf>
    <xf numFmtId="49" fontId="33" fillId="0" borderId="3" xfId="0" applyNumberFormat="1" applyFont="1" applyBorder="1" applyAlignment="1" applyProtection="1">
      <alignment horizontal="center" vertical="center" wrapText="1"/>
      <protection locked="0"/>
    </xf>
    <xf numFmtId="2" fontId="33" fillId="0" borderId="3" xfId="0" applyNumberFormat="1" applyFont="1" applyBorder="1" applyAlignment="1" applyProtection="1">
      <alignment horizontal="center" vertical="center" wrapText="1"/>
      <protection locked="0"/>
    </xf>
    <xf numFmtId="165" fontId="33" fillId="0" borderId="3" xfId="0" applyNumberFormat="1" applyFont="1" applyBorder="1" applyAlignment="1" applyProtection="1">
      <alignment horizontal="center" vertical="center" wrapText="1"/>
      <protection locked="0"/>
    </xf>
    <xf numFmtId="4" fontId="33" fillId="3" borderId="3" xfId="0" applyNumberFormat="1" applyFont="1" applyFill="1" applyBorder="1" applyAlignment="1" applyProtection="1">
      <alignment horizontal="center" vertical="center" wrapText="1"/>
      <protection locked="0"/>
    </xf>
    <xf numFmtId="49" fontId="33" fillId="0" borderId="4" xfId="1" applyNumberFormat="1" applyFont="1" applyFill="1" applyBorder="1" applyAlignment="1" applyProtection="1">
      <alignment horizontal="right" vertical="top" wrapText="1"/>
      <protection locked="0"/>
    </xf>
    <xf numFmtId="49" fontId="33" fillId="0" borderId="5" xfId="1" applyNumberFormat="1" applyFont="1" applyFill="1" applyBorder="1" applyAlignment="1" applyProtection="1">
      <alignment horizontal="right" vertical="top" wrapText="1"/>
      <protection locked="0"/>
    </xf>
    <xf numFmtId="49" fontId="33" fillId="0" borderId="6" xfId="1" applyNumberFormat="1" applyFont="1" applyFill="1" applyBorder="1" applyAlignment="1" applyProtection="1">
      <alignment horizontal="right" vertical="top" wrapText="1"/>
      <protection locked="0"/>
    </xf>
    <xf numFmtId="0" fontId="28" fillId="11" borderId="1" xfId="0" applyFont="1" applyFill="1" applyBorder="1" applyAlignment="1">
      <alignment horizontal="center" vertical="center"/>
    </xf>
    <xf numFmtId="0" fontId="28" fillId="11" borderId="1" xfId="0" applyFont="1" applyFill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2" fillId="15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16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 applyProtection="1">
      <alignment horizontal="center" vertical="center" wrapText="1"/>
      <protection locked="0"/>
    </xf>
    <xf numFmtId="0" fontId="26" fillId="0" borderId="10" xfId="0" applyFont="1" applyBorder="1" applyAlignment="1" applyProtection="1">
      <alignment horizontal="center" vertical="center"/>
      <protection locked="0"/>
    </xf>
    <xf numFmtId="0" fontId="26" fillId="0" borderId="11" xfId="0" applyFont="1" applyBorder="1" applyAlignment="1" applyProtection="1">
      <alignment horizontal="center" vertical="center"/>
      <protection locked="0"/>
    </xf>
    <xf numFmtId="0" fontId="13" fillId="0" borderId="1" xfId="0" applyFont="1" applyBorder="1" applyAlignment="1" applyProtection="1">
      <alignment horizontal="right" vertical="center" wrapText="1"/>
      <protection locked="0"/>
    </xf>
    <xf numFmtId="0" fontId="23" fillId="0" borderId="1" xfId="0" applyFont="1" applyBorder="1" applyAlignment="1" applyProtection="1">
      <alignment horizontal="center" vertical="center"/>
      <protection locked="0"/>
    </xf>
    <xf numFmtId="0" fontId="25" fillId="0" borderId="13" xfId="0" applyFont="1" applyBorder="1" applyAlignment="1" applyProtection="1">
      <alignment horizontal="center" vertical="center"/>
      <protection locked="0"/>
    </xf>
    <xf numFmtId="0" fontId="25" fillId="0" borderId="15" xfId="0" applyFont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vertical="center"/>
      <protection locked="0"/>
    </xf>
    <xf numFmtId="0" fontId="10" fillId="0" borderId="8" xfId="0" applyFont="1" applyBorder="1" applyAlignment="1" applyProtection="1">
      <alignment vertical="center"/>
      <protection locked="0"/>
    </xf>
    <xf numFmtId="0" fontId="44" fillId="15" borderId="1" xfId="0" applyFont="1" applyFill="1" applyBorder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vertical="center"/>
      <protection locked="0"/>
    </xf>
    <xf numFmtId="0" fontId="30" fillId="0" borderId="8" xfId="0" applyFont="1" applyBorder="1" applyAlignment="1" applyProtection="1">
      <alignment vertical="center"/>
      <protection locked="0"/>
    </xf>
    <xf numFmtId="0" fontId="43" fillId="0" borderId="10" xfId="0" applyFont="1" applyBorder="1" applyAlignment="1" applyProtection="1">
      <alignment horizontal="center" vertical="center"/>
      <protection locked="0"/>
    </xf>
    <xf numFmtId="0" fontId="43" fillId="0" borderId="11" xfId="0" applyFont="1" applyBorder="1" applyAlignment="1" applyProtection="1">
      <alignment horizontal="center" vertical="center"/>
      <protection locked="0"/>
    </xf>
    <xf numFmtId="0" fontId="44" fillId="17" borderId="1" xfId="0" applyFont="1" applyFill="1" applyBorder="1" applyAlignment="1" applyProtection="1">
      <alignment horizontal="center" vertical="center" wrapText="1"/>
      <protection locked="0"/>
    </xf>
    <xf numFmtId="0" fontId="43" fillId="0" borderId="1" xfId="0" applyFont="1" applyBorder="1" applyAlignment="1" applyProtection="1">
      <alignment horizontal="right" vertical="center" wrapText="1"/>
      <protection locked="0"/>
    </xf>
    <xf numFmtId="0" fontId="46" fillId="0" borderId="12" xfId="0" applyFont="1" applyBorder="1" applyAlignment="1" applyProtection="1">
      <alignment horizontal="center" vertical="center"/>
      <protection locked="0"/>
    </xf>
    <xf numFmtId="0" fontId="46" fillId="0" borderId="13" xfId="0" applyFont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0" fontId="31" fillId="0" borderId="8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vertical="center" wrapText="1"/>
    </xf>
    <xf numFmtId="0" fontId="49" fillId="9" borderId="4" xfId="0" applyFont="1" applyFill="1" applyBorder="1" applyAlignment="1">
      <alignment horizontal="left" vertical="center" wrapText="1"/>
    </xf>
    <xf numFmtId="0" fontId="49" fillId="0" borderId="1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49" fontId="3" fillId="10" borderId="1" xfId="0" applyNumberFormat="1" applyFont="1" applyFill="1" applyBorder="1" applyAlignment="1">
      <alignment horizontal="center" vertical="center"/>
    </xf>
    <xf numFmtId="49" fontId="3" fillId="6" borderId="1" xfId="0" applyNumberFormat="1" applyFont="1" applyFill="1" applyBorder="1" applyAlignment="1">
      <alignment horizontal="center" vertical="top"/>
    </xf>
    <xf numFmtId="49" fontId="3" fillId="7" borderId="1" xfId="0" applyNumberFormat="1" applyFont="1" applyFill="1" applyBorder="1" applyAlignment="1">
      <alignment horizontal="center" vertical="top"/>
    </xf>
  </cellXfs>
  <cellStyles count="5">
    <cellStyle name="Good" xfId="1" builtinId="26"/>
    <cellStyle name="Normal" xfId="0" builtinId="0"/>
    <cellStyle name="Κανονικό 2" xfId="3" xr:uid="{F300B756-E4A8-44F0-970C-122DDA23247E}"/>
    <cellStyle name="Κανονικό 3" xfId="2" xr:uid="{BF51259D-550D-486D-993F-FF5B3C8931AA}"/>
    <cellStyle name="Κόμμα 2" xfId="4" xr:uid="{11E82F74-FF78-4216-A977-2E54BF599AE4}"/>
  </cellStyles>
  <dxfs count="0"/>
  <tableStyles count="1" defaultTableStyle="TableStyleMedium2" defaultPivotStyle="PivotStyleLight16">
    <tableStyle name="Invisible" pivot="0" table="0" count="0" xr9:uid="{B714F5B5-CA85-49D2-B495-C6BF46EB0AFA}"/>
  </tableStyles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AD3B6-FB4D-49BF-AC14-39E31E9A9A42}">
  <dimension ref="B1:E42"/>
  <sheetViews>
    <sheetView tabSelected="1" workbookViewId="0">
      <selection activeCell="D1" sqref="A1:D1048576"/>
    </sheetView>
  </sheetViews>
  <sheetFormatPr defaultRowHeight="15" x14ac:dyDescent="0.25"/>
  <cols>
    <col min="1" max="1" width="2.140625" customWidth="1"/>
    <col min="2" max="2" width="4.5703125" bestFit="1" customWidth="1"/>
    <col min="3" max="3" width="9.5703125" bestFit="1" customWidth="1"/>
    <col min="4" max="4" width="48" customWidth="1"/>
    <col min="5" max="5" width="13.140625" style="161" customWidth="1"/>
  </cols>
  <sheetData>
    <row r="1" spans="2:5" ht="6" customHeight="1" x14ac:dyDescent="0.25"/>
    <row r="2" spans="2:5" x14ac:dyDescent="0.25">
      <c r="B2" s="236" t="s">
        <v>195</v>
      </c>
      <c r="C2" s="236"/>
      <c r="D2" s="236"/>
      <c r="E2" s="236"/>
    </row>
    <row r="3" spans="2:5" ht="27.75" customHeight="1" x14ac:dyDescent="0.25">
      <c r="B3" s="237" t="s">
        <v>160</v>
      </c>
      <c r="C3" s="13" t="s">
        <v>161</v>
      </c>
      <c r="D3" s="13" t="s">
        <v>162</v>
      </c>
      <c r="E3" s="14" t="s">
        <v>163</v>
      </c>
    </row>
    <row r="4" spans="2:5" x14ac:dyDescent="0.25">
      <c r="B4" s="237"/>
      <c r="C4" s="238" t="s">
        <v>164</v>
      </c>
      <c r="D4" s="238"/>
      <c r="E4" s="238"/>
    </row>
    <row r="5" spans="2:5" x14ac:dyDescent="0.25">
      <c r="B5" s="15">
        <v>1</v>
      </c>
      <c r="C5" s="2" t="s">
        <v>165</v>
      </c>
      <c r="D5" s="3" t="s">
        <v>9</v>
      </c>
      <c r="E5" s="1">
        <f>'ΤΙΜΟΛΟΓΙΟ ΠΜ'!F16</f>
        <v>0</v>
      </c>
    </row>
    <row r="6" spans="2:5" x14ac:dyDescent="0.25">
      <c r="B6" s="15">
        <v>2</v>
      </c>
      <c r="C6" s="2" t="s">
        <v>166</v>
      </c>
      <c r="D6" s="3" t="s">
        <v>31</v>
      </c>
      <c r="E6" s="1">
        <f>'ΤΙΜΟΛΟΓΙΟ ΠΜ'!F24</f>
        <v>0</v>
      </c>
    </row>
    <row r="7" spans="2:5" x14ac:dyDescent="0.25">
      <c r="B7" s="15">
        <v>3</v>
      </c>
      <c r="C7" s="2" t="s">
        <v>167</v>
      </c>
      <c r="D7" s="3" t="s">
        <v>14</v>
      </c>
      <c r="E7" s="1">
        <f>'ΤΙΜΟΛΟΓΙΟ ΠΜ'!F37</f>
        <v>0</v>
      </c>
    </row>
    <row r="8" spans="2:5" x14ac:dyDescent="0.25">
      <c r="B8" s="15">
        <v>4</v>
      </c>
      <c r="C8" s="2" t="s">
        <v>168</v>
      </c>
      <c r="D8" s="3" t="s">
        <v>70</v>
      </c>
      <c r="E8" s="1">
        <f>'ΤΙΜΟΛΟΓΙΟ ΠΜ'!F40</f>
        <v>0</v>
      </c>
    </row>
    <row r="9" spans="2:5" x14ac:dyDescent="0.25">
      <c r="B9" s="15">
        <v>5</v>
      </c>
      <c r="C9" s="2" t="s">
        <v>169</v>
      </c>
      <c r="D9" s="3" t="s">
        <v>73</v>
      </c>
      <c r="E9" s="1">
        <f>'ΤΙΜΟΛΟΓΙΟ ΠΜ'!F45</f>
        <v>0</v>
      </c>
    </row>
    <row r="10" spans="2:5" x14ac:dyDescent="0.25">
      <c r="B10" s="15">
        <v>6</v>
      </c>
      <c r="C10" s="2" t="s">
        <v>170</v>
      </c>
      <c r="D10" s="3" t="s">
        <v>39</v>
      </c>
      <c r="E10" s="1">
        <f>'ΤΙΜΟΛΟΓΙΟ ΠΜ'!F51</f>
        <v>0</v>
      </c>
    </row>
    <row r="11" spans="2:5" x14ac:dyDescent="0.25">
      <c r="B11" s="15">
        <v>7</v>
      </c>
      <c r="C11" s="2" t="s">
        <v>171</v>
      </c>
      <c r="D11" s="3" t="s">
        <v>28</v>
      </c>
      <c r="E11" s="1">
        <f>'ΤΙΜΟΛΟΓΙΟ ΠΜ'!F57</f>
        <v>0</v>
      </c>
    </row>
    <row r="12" spans="2:5" x14ac:dyDescent="0.25">
      <c r="B12" s="16"/>
      <c r="C12" s="16"/>
      <c r="D12" s="17" t="s">
        <v>172</v>
      </c>
      <c r="E12" s="158">
        <f>SUM(E5:E11)</f>
        <v>0</v>
      </c>
    </row>
    <row r="13" spans="2:5" ht="6.75" customHeight="1" x14ac:dyDescent="0.25">
      <c r="B13" s="242"/>
      <c r="C13" s="243"/>
      <c r="D13" s="243"/>
      <c r="E13" s="244"/>
    </row>
    <row r="14" spans="2:5" ht="28.5" customHeight="1" x14ac:dyDescent="0.25">
      <c r="B14" s="237" t="s">
        <v>160</v>
      </c>
      <c r="C14" s="13" t="s">
        <v>161</v>
      </c>
      <c r="D14" s="13" t="s">
        <v>162</v>
      </c>
      <c r="E14" s="14" t="s">
        <v>163</v>
      </c>
    </row>
    <row r="15" spans="2:5" x14ac:dyDescent="0.25">
      <c r="B15" s="237"/>
      <c r="C15" s="238" t="s">
        <v>173</v>
      </c>
      <c r="D15" s="238"/>
      <c r="E15" s="238"/>
    </row>
    <row r="16" spans="2:5" x14ac:dyDescent="0.25">
      <c r="B16" s="15">
        <v>8</v>
      </c>
      <c r="C16" s="2" t="s">
        <v>174</v>
      </c>
      <c r="D16" s="3" t="s">
        <v>134</v>
      </c>
      <c r="E16" s="1">
        <f>'ΤΙΜΟΛΟΓΙΟ ΗΜ'!F17</f>
        <v>0</v>
      </c>
    </row>
    <row r="17" spans="2:5" x14ac:dyDescent="0.25">
      <c r="B17" s="15">
        <v>9</v>
      </c>
      <c r="C17" s="2" t="s">
        <v>175</v>
      </c>
      <c r="D17" s="3" t="s">
        <v>124</v>
      </c>
      <c r="E17" s="1">
        <f>'ΤΙΜΟΛΟΓΙΟ ΗΜ'!F22</f>
        <v>0</v>
      </c>
    </row>
    <row r="18" spans="2:5" x14ac:dyDescent="0.25">
      <c r="B18" s="15">
        <v>10</v>
      </c>
      <c r="C18" s="2" t="s">
        <v>176</v>
      </c>
      <c r="D18" s="3" t="s">
        <v>120</v>
      </c>
      <c r="E18" s="1">
        <f>'ΤΙΜΟΛΟΓΙΟ ΗΜ'!F31</f>
        <v>0</v>
      </c>
    </row>
    <row r="19" spans="2:5" x14ac:dyDescent="0.25">
      <c r="B19" s="15">
        <v>11</v>
      </c>
      <c r="C19" s="2" t="s">
        <v>177</v>
      </c>
      <c r="D19" s="3" t="s">
        <v>112</v>
      </c>
      <c r="E19" s="1">
        <f>'ΤΙΜΟΛΟΓΙΟ ΗΜ'!F34</f>
        <v>0</v>
      </c>
    </row>
    <row r="20" spans="2:5" x14ac:dyDescent="0.25">
      <c r="B20" s="15">
        <v>12</v>
      </c>
      <c r="C20" s="2" t="s">
        <v>178</v>
      </c>
      <c r="D20" s="3" t="s">
        <v>110</v>
      </c>
      <c r="E20" s="1">
        <f>'ΤΙΜΟΛΟΓΙΟ ΗΜ'!F39</f>
        <v>0</v>
      </c>
    </row>
    <row r="21" spans="2:5" x14ac:dyDescent="0.25">
      <c r="B21" s="15">
        <v>13</v>
      </c>
      <c r="C21" s="2" t="s">
        <v>179</v>
      </c>
      <c r="D21" s="3" t="s">
        <v>106</v>
      </c>
      <c r="E21" s="1">
        <f>'ΤΙΜΟΛΟΓΙΟ ΗΜ'!F62</f>
        <v>0</v>
      </c>
    </row>
    <row r="22" spans="2:5" x14ac:dyDescent="0.25">
      <c r="B22" s="15">
        <v>14</v>
      </c>
      <c r="C22" s="2" t="s">
        <v>180</v>
      </c>
      <c r="D22" s="3" t="s">
        <v>432</v>
      </c>
      <c r="E22" s="1">
        <f>'ΤΙΜΟΛΟΓΙΟ ΗΜ'!F72</f>
        <v>0</v>
      </c>
    </row>
    <row r="23" spans="2:5" x14ac:dyDescent="0.25">
      <c r="B23" s="18"/>
      <c r="C23" s="16"/>
      <c r="D23" s="17" t="s">
        <v>181</v>
      </c>
      <c r="E23" s="159">
        <f>SUM(E16:E22)</f>
        <v>0</v>
      </c>
    </row>
    <row r="24" spans="2:5" ht="6.75" customHeight="1" x14ac:dyDescent="0.25">
      <c r="B24" s="242"/>
      <c r="C24" s="243"/>
      <c r="D24" s="243"/>
      <c r="E24" s="244"/>
    </row>
    <row r="25" spans="2:5" x14ac:dyDescent="0.25">
      <c r="B25" s="248" t="s">
        <v>182</v>
      </c>
      <c r="C25" s="249"/>
      <c r="D25" s="250"/>
      <c r="E25" s="160">
        <f>E12+E23</f>
        <v>0</v>
      </c>
    </row>
    <row r="26" spans="2:5" x14ac:dyDescent="0.25">
      <c r="B26" s="245" t="s">
        <v>183</v>
      </c>
      <c r="C26" s="246"/>
      <c r="D26" s="247"/>
      <c r="E26" s="159">
        <f>E25*0.24</f>
        <v>0</v>
      </c>
    </row>
    <row r="27" spans="2:5" ht="16.149999999999999" customHeight="1" x14ac:dyDescent="0.25">
      <c r="B27" s="248" t="s">
        <v>184</v>
      </c>
      <c r="C27" s="249"/>
      <c r="D27" s="250"/>
      <c r="E27" s="160">
        <f>E25+E26</f>
        <v>0</v>
      </c>
    </row>
    <row r="29" spans="2:5" x14ac:dyDescent="0.25">
      <c r="C29" s="251" t="s">
        <v>391</v>
      </c>
      <c r="D29" s="252"/>
      <c r="E29" s="154"/>
    </row>
    <row r="30" spans="2:5" x14ac:dyDescent="0.25">
      <c r="C30" s="251" t="s">
        <v>392</v>
      </c>
      <c r="D30" s="252"/>
      <c r="E30" s="154"/>
    </row>
    <row r="31" spans="2:5" x14ac:dyDescent="0.25">
      <c r="C31" s="251" t="s">
        <v>393</v>
      </c>
      <c r="D31" s="252"/>
      <c r="E31" s="154"/>
    </row>
    <row r="32" spans="2:5" ht="59.25" customHeight="1" x14ac:dyDescent="0.25">
      <c r="C32" s="251" t="s">
        <v>403</v>
      </c>
      <c r="D32" s="252"/>
      <c r="E32" s="154"/>
    </row>
    <row r="34" spans="2:5" x14ac:dyDescent="0.25">
      <c r="B34" s="253" t="s">
        <v>395</v>
      </c>
      <c r="C34" s="253"/>
      <c r="D34" s="253"/>
      <c r="E34" s="253"/>
    </row>
    <row r="35" spans="2:5" x14ac:dyDescent="0.25">
      <c r="B35" s="239" t="s">
        <v>396</v>
      </c>
      <c r="C35" s="239"/>
      <c r="D35" s="239"/>
      <c r="E35" s="239"/>
    </row>
    <row r="36" spans="2:5" x14ac:dyDescent="0.25">
      <c r="B36" s="240"/>
      <c r="C36" s="240"/>
      <c r="D36" s="240"/>
      <c r="E36" s="240"/>
    </row>
    <row r="37" spans="2:5" x14ac:dyDescent="0.25">
      <c r="B37" s="240"/>
      <c r="C37" s="240"/>
      <c r="D37" s="240"/>
      <c r="E37" s="240"/>
    </row>
    <row r="38" spans="2:5" x14ac:dyDescent="0.25">
      <c r="B38" s="240"/>
      <c r="C38" s="240"/>
      <c r="D38" s="240"/>
      <c r="E38" s="240"/>
    </row>
    <row r="39" spans="2:5" x14ac:dyDescent="0.25">
      <c r="B39" s="240"/>
      <c r="C39" s="240"/>
      <c r="D39" s="240"/>
      <c r="E39" s="240"/>
    </row>
    <row r="40" spans="2:5" x14ac:dyDescent="0.25">
      <c r="B40" s="240"/>
      <c r="C40" s="240"/>
      <c r="D40" s="240"/>
      <c r="E40" s="240"/>
    </row>
    <row r="41" spans="2:5" x14ac:dyDescent="0.25">
      <c r="B41" s="240"/>
      <c r="C41" s="240"/>
      <c r="D41" s="240"/>
      <c r="E41" s="240"/>
    </row>
    <row r="42" spans="2:5" ht="29.25" customHeight="1" x14ac:dyDescent="0.25">
      <c r="B42" s="241" t="s">
        <v>394</v>
      </c>
      <c r="C42" s="241"/>
      <c r="D42" s="241"/>
      <c r="E42" s="241"/>
    </row>
  </sheetData>
  <sheetProtection algorithmName="SHA-512" hashValue="5c7YCDTWnDPw9PZaSuN72g0h8QaXkRa7gft/siKYnnzEMLh+VwjiCkpeZ7/tOlr123qJ/apIxr2BWrz+qTGT1g==" saltValue="Aay3cA/zfT+UOhq0wTTbWw==" spinCount="100000" sheet="1" objects="1" scenarios="1"/>
  <mergeCells count="18">
    <mergeCell ref="B35:E35"/>
    <mergeCell ref="B36:E41"/>
    <mergeCell ref="B42:E42"/>
    <mergeCell ref="B13:E13"/>
    <mergeCell ref="B24:E24"/>
    <mergeCell ref="B26:D26"/>
    <mergeCell ref="B27:D27"/>
    <mergeCell ref="B25:D25"/>
    <mergeCell ref="C29:D29"/>
    <mergeCell ref="C30:D30"/>
    <mergeCell ref="C31:D31"/>
    <mergeCell ref="C32:D32"/>
    <mergeCell ref="B34:E34"/>
    <mergeCell ref="B2:E2"/>
    <mergeCell ref="B3:B4"/>
    <mergeCell ref="C4:E4"/>
    <mergeCell ref="B14:B15"/>
    <mergeCell ref="C15:E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20450-CC04-4813-8658-3FC2EC67D273}">
  <sheetPr>
    <pageSetUpPr fitToPage="1"/>
  </sheetPr>
  <dimension ref="A1:H69"/>
  <sheetViews>
    <sheetView zoomScale="85" zoomScaleNormal="85" workbookViewId="0">
      <pane ySplit="3" topLeftCell="A4" activePane="bottomLeft" state="frozen"/>
      <selection pane="bottomLeft" activeCell="C2" sqref="A1:C1048576"/>
    </sheetView>
  </sheetViews>
  <sheetFormatPr defaultColWidth="9.140625" defaultRowHeight="12.75" x14ac:dyDescent="0.2"/>
  <cols>
    <col min="1" max="1" width="7.5703125" style="153" customWidth="1"/>
    <col min="2" max="2" width="73.85546875" style="101" customWidth="1"/>
    <col min="3" max="3" width="9.140625" style="89"/>
    <col min="4" max="4" width="14.42578125" style="89" customWidth="1"/>
    <col min="5" max="5" width="14.85546875" style="127" customWidth="1"/>
    <col min="6" max="6" width="13.7109375" style="128" customWidth="1"/>
    <col min="7" max="7" width="43" style="89" customWidth="1"/>
    <col min="8" max="8" width="20.140625" style="89" customWidth="1"/>
    <col min="9" max="16384" width="9.140625" style="89"/>
  </cols>
  <sheetData>
    <row r="1" spans="1:8" x14ac:dyDescent="0.2">
      <c r="A1" s="214" t="s">
        <v>0</v>
      </c>
      <c r="B1" s="214"/>
      <c r="C1" s="214"/>
      <c r="D1" s="214"/>
      <c r="E1" s="214"/>
      <c r="F1" s="214"/>
    </row>
    <row r="2" spans="1:8" x14ac:dyDescent="0.2">
      <c r="A2" s="215" t="s">
        <v>30</v>
      </c>
      <c r="B2" s="217" t="s">
        <v>1</v>
      </c>
      <c r="C2" s="215" t="s">
        <v>2</v>
      </c>
      <c r="D2" s="223" t="s">
        <v>3</v>
      </c>
      <c r="E2" s="221" t="s">
        <v>4</v>
      </c>
      <c r="F2" s="219" t="s">
        <v>5</v>
      </c>
    </row>
    <row r="3" spans="1:8" s="92" customFormat="1" x14ac:dyDescent="0.2">
      <c r="A3" s="216"/>
      <c r="B3" s="218"/>
      <c r="C3" s="216"/>
      <c r="D3" s="224"/>
      <c r="E3" s="222"/>
      <c r="F3" s="220"/>
    </row>
    <row r="4" spans="1:8" ht="15" x14ac:dyDescent="0.2">
      <c r="A4" s="296" t="s">
        <v>185</v>
      </c>
      <c r="B4" s="165" t="s">
        <v>9</v>
      </c>
      <c r="C4" s="166"/>
      <c r="D4" s="166"/>
      <c r="E4" s="167"/>
      <c r="F4" s="168"/>
    </row>
    <row r="5" spans="1:8" ht="15" x14ac:dyDescent="0.2">
      <c r="A5" s="297" t="s">
        <v>6</v>
      </c>
      <c r="B5" s="172" t="s">
        <v>66</v>
      </c>
      <c r="C5" s="169" t="s">
        <v>16</v>
      </c>
      <c r="D5" s="170">
        <f>600+94.26</f>
        <v>694.26</v>
      </c>
      <c r="E5" s="171"/>
      <c r="F5" s="1">
        <f>D5*E5</f>
        <v>0</v>
      </c>
    </row>
    <row r="6" spans="1:8" ht="17.25" x14ac:dyDescent="0.2">
      <c r="A6" s="297" t="s">
        <v>50</v>
      </c>
      <c r="B6" s="172" t="s">
        <v>67</v>
      </c>
      <c r="C6" s="169" t="s">
        <v>406</v>
      </c>
      <c r="D6" s="170">
        <v>373.55</v>
      </c>
      <c r="E6" s="171"/>
      <c r="F6" s="1">
        <f>D6*E6</f>
        <v>0</v>
      </c>
    </row>
    <row r="7" spans="1:8" ht="66" customHeight="1" x14ac:dyDescent="0.2">
      <c r="A7" s="297" t="s">
        <v>51</v>
      </c>
      <c r="B7" s="293" t="s">
        <v>433</v>
      </c>
      <c r="C7" s="169" t="s">
        <v>407</v>
      </c>
      <c r="D7" s="170">
        <f>531+1035+857.65</f>
        <v>2423.65</v>
      </c>
      <c r="E7" s="171"/>
      <c r="F7" s="1">
        <f>D7*E7</f>
        <v>0</v>
      </c>
    </row>
    <row r="8" spans="1:8" ht="15" x14ac:dyDescent="0.2">
      <c r="A8" s="297" t="s">
        <v>196</v>
      </c>
      <c r="B8" s="293" t="s">
        <v>197</v>
      </c>
      <c r="C8" s="169"/>
      <c r="D8" s="170" t="s">
        <v>408</v>
      </c>
      <c r="E8" s="171"/>
      <c r="F8" s="1">
        <v>0</v>
      </c>
    </row>
    <row r="9" spans="1:8" ht="17.25" x14ac:dyDescent="0.2">
      <c r="A9" s="297" t="s">
        <v>62</v>
      </c>
      <c r="B9" s="172" t="s">
        <v>409</v>
      </c>
      <c r="C9" s="169" t="s">
        <v>406</v>
      </c>
      <c r="D9" s="170">
        <f>665+1196.32</f>
        <v>1861.32</v>
      </c>
      <c r="E9" s="171"/>
      <c r="F9" s="1">
        <f t="shared" ref="F9:F15" si="0">D9*E9</f>
        <v>0</v>
      </c>
      <c r="G9" s="101"/>
    </row>
    <row r="10" spans="1:8" ht="30" x14ac:dyDescent="0.2">
      <c r="A10" s="297" t="s">
        <v>63</v>
      </c>
      <c r="B10" s="172" t="s">
        <v>143</v>
      </c>
      <c r="C10" s="169" t="s">
        <v>407</v>
      </c>
      <c r="D10" s="170">
        <f>123+598.16</f>
        <v>721.16</v>
      </c>
      <c r="E10" s="171"/>
      <c r="F10" s="1">
        <f t="shared" si="0"/>
        <v>0</v>
      </c>
      <c r="G10" s="101"/>
    </row>
    <row r="11" spans="1:8" ht="30.75" customHeight="1" x14ac:dyDescent="0.2">
      <c r="A11" s="297" t="s">
        <v>68</v>
      </c>
      <c r="B11" s="172" t="s">
        <v>144</v>
      </c>
      <c r="C11" s="169" t="s">
        <v>150</v>
      </c>
      <c r="D11" s="170">
        <f>410.81*0.15</f>
        <v>61.621499999999997</v>
      </c>
      <c r="E11" s="171"/>
      <c r="F11" s="1">
        <f>D11*E11</f>
        <v>0</v>
      </c>
      <c r="G11" s="101"/>
    </row>
    <row r="12" spans="1:8" ht="30" x14ac:dyDescent="0.2">
      <c r="A12" s="297" t="s">
        <v>69</v>
      </c>
      <c r="B12" s="172" t="s">
        <v>148</v>
      </c>
      <c r="C12" s="169" t="s">
        <v>407</v>
      </c>
      <c r="D12" s="170">
        <f>333.19*0.59</f>
        <v>196.5821</v>
      </c>
      <c r="E12" s="171"/>
      <c r="F12" s="1">
        <f>D12*E12</f>
        <v>0</v>
      </c>
      <c r="G12" s="101"/>
    </row>
    <row r="13" spans="1:8" ht="30" x14ac:dyDescent="0.2">
      <c r="A13" s="297" t="s">
        <v>145</v>
      </c>
      <c r="B13" s="172" t="s">
        <v>146</v>
      </c>
      <c r="C13" s="169" t="s">
        <v>406</v>
      </c>
      <c r="D13" s="170">
        <v>605</v>
      </c>
      <c r="E13" s="171"/>
      <c r="F13" s="1">
        <f>D13*E13</f>
        <v>0</v>
      </c>
      <c r="G13" s="101"/>
    </row>
    <row r="14" spans="1:8" ht="30" x14ac:dyDescent="0.2">
      <c r="A14" s="297" t="s">
        <v>147</v>
      </c>
      <c r="B14" s="172" t="s">
        <v>64</v>
      </c>
      <c r="C14" s="169" t="s">
        <v>406</v>
      </c>
      <c r="D14" s="170">
        <v>373.55</v>
      </c>
      <c r="E14" s="171"/>
      <c r="F14" s="1">
        <f>D14*E14</f>
        <v>0</v>
      </c>
      <c r="G14" s="100"/>
      <c r="H14" s="91"/>
    </row>
    <row r="15" spans="1:8" ht="17.25" x14ac:dyDescent="0.2">
      <c r="A15" s="297" t="s">
        <v>149</v>
      </c>
      <c r="B15" s="172" t="s">
        <v>140</v>
      </c>
      <c r="C15" s="169" t="s">
        <v>406</v>
      </c>
      <c r="D15" s="170">
        <v>373.55</v>
      </c>
      <c r="E15" s="171"/>
      <c r="F15" s="1">
        <f t="shared" si="0"/>
        <v>0</v>
      </c>
      <c r="G15" s="100"/>
      <c r="H15" s="91"/>
    </row>
    <row r="16" spans="1:8" s="92" customFormat="1" ht="15" x14ac:dyDescent="0.2">
      <c r="A16" s="298"/>
      <c r="B16" s="174" t="s">
        <v>7</v>
      </c>
      <c r="C16" s="175"/>
      <c r="D16" s="175"/>
      <c r="E16" s="176"/>
      <c r="F16" s="177">
        <f>SUM(F5:F15)</f>
        <v>0</v>
      </c>
    </row>
    <row r="17" spans="1:8" ht="15" x14ac:dyDescent="0.2">
      <c r="A17" s="296" t="s">
        <v>186</v>
      </c>
      <c r="B17" s="165" t="s">
        <v>31</v>
      </c>
      <c r="C17" s="166"/>
      <c r="D17" s="166"/>
      <c r="E17" s="167"/>
      <c r="F17" s="168"/>
    </row>
    <row r="18" spans="1:8" ht="30" x14ac:dyDescent="0.2">
      <c r="A18" s="198" t="s">
        <v>36</v>
      </c>
      <c r="B18" s="172" t="s">
        <v>410</v>
      </c>
      <c r="C18" s="163" t="s">
        <v>411</v>
      </c>
      <c r="D18" s="178">
        <v>52.5</v>
      </c>
      <c r="E18" s="179"/>
      <c r="F18" s="1">
        <f>D18*E18</f>
        <v>0</v>
      </c>
    </row>
    <row r="19" spans="1:8" ht="45" x14ac:dyDescent="0.2">
      <c r="A19" s="198" t="s">
        <v>52</v>
      </c>
      <c r="B19" s="172" t="s">
        <v>412</v>
      </c>
      <c r="C19" s="169" t="s">
        <v>407</v>
      </c>
      <c r="D19" s="178">
        <f>370+61.2+3.2*0.3+299.08</f>
        <v>731.24</v>
      </c>
      <c r="E19" s="179"/>
      <c r="F19" s="1">
        <f t="shared" ref="F19:F23" si="1">D19*E19</f>
        <v>0</v>
      </c>
      <c r="G19" s="149"/>
      <c r="H19" s="150"/>
    </row>
    <row r="20" spans="1:8" ht="30" x14ac:dyDescent="0.2">
      <c r="A20" s="198" t="s">
        <v>53</v>
      </c>
      <c r="B20" s="172" t="s">
        <v>413</v>
      </c>
      <c r="C20" s="169" t="s">
        <v>407</v>
      </c>
      <c r="D20" s="178">
        <v>22</v>
      </c>
      <c r="E20" s="179"/>
      <c r="F20" s="1">
        <f t="shared" si="1"/>
        <v>0</v>
      </c>
    </row>
    <row r="21" spans="1:8" ht="30" x14ac:dyDescent="0.2">
      <c r="A21" s="198" t="s">
        <v>54</v>
      </c>
      <c r="B21" s="172" t="s">
        <v>414</v>
      </c>
      <c r="C21" s="169" t="s">
        <v>44</v>
      </c>
      <c r="D21" s="178">
        <f>99348.56+15039.87</f>
        <v>114388.43</v>
      </c>
      <c r="E21" s="179"/>
      <c r="F21" s="1">
        <f t="shared" si="1"/>
        <v>0</v>
      </c>
      <c r="G21" s="149"/>
    </row>
    <row r="22" spans="1:8" ht="15" x14ac:dyDescent="0.2">
      <c r="A22" s="198" t="s">
        <v>55</v>
      </c>
      <c r="B22" s="172" t="s">
        <v>415</v>
      </c>
      <c r="C22" s="169" t="s">
        <v>44</v>
      </c>
      <c r="D22" s="178">
        <v>3843</v>
      </c>
      <c r="E22" s="179"/>
      <c r="F22" s="1">
        <f t="shared" si="1"/>
        <v>0</v>
      </c>
    </row>
    <row r="23" spans="1:8" ht="30" x14ac:dyDescent="0.2">
      <c r="A23" s="198" t="s">
        <v>60</v>
      </c>
      <c r="B23" s="294" t="s">
        <v>136</v>
      </c>
      <c r="C23" s="169" t="s">
        <v>16</v>
      </c>
      <c r="D23" s="178">
        <v>874</v>
      </c>
      <c r="E23" s="179"/>
      <c r="F23" s="1">
        <f t="shared" si="1"/>
        <v>0</v>
      </c>
    </row>
    <row r="24" spans="1:8" s="92" customFormat="1" ht="15" x14ac:dyDescent="0.2">
      <c r="A24" s="298"/>
      <c r="B24" s="174" t="s">
        <v>8</v>
      </c>
      <c r="C24" s="175"/>
      <c r="D24" s="175"/>
      <c r="E24" s="176"/>
      <c r="F24" s="177">
        <f>SUM(F18:F23)</f>
        <v>0</v>
      </c>
    </row>
    <row r="25" spans="1:8" ht="15" x14ac:dyDescent="0.2">
      <c r="A25" s="296" t="s">
        <v>187</v>
      </c>
      <c r="B25" s="165" t="s">
        <v>14</v>
      </c>
      <c r="C25" s="166"/>
      <c r="D25" s="166"/>
      <c r="E25" s="167"/>
      <c r="F25" s="168"/>
    </row>
    <row r="26" spans="1:8" ht="45" x14ac:dyDescent="0.2">
      <c r="A26" s="198" t="s">
        <v>34</v>
      </c>
      <c r="B26" s="172" t="s">
        <v>58</v>
      </c>
      <c r="C26" s="169" t="s">
        <v>44</v>
      </c>
      <c r="D26" s="170">
        <v>63940</v>
      </c>
      <c r="E26" s="179"/>
      <c r="F26" s="1">
        <f>D26*E26</f>
        <v>0</v>
      </c>
      <c r="G26" s="101"/>
    </row>
    <row r="27" spans="1:8" ht="45" x14ac:dyDescent="0.2">
      <c r="A27" s="198" t="s">
        <v>10</v>
      </c>
      <c r="B27" s="172" t="s">
        <v>59</v>
      </c>
      <c r="C27" s="169" t="s">
        <v>44</v>
      </c>
      <c r="D27" s="170">
        <v>30675</v>
      </c>
      <c r="E27" s="179"/>
      <c r="F27" s="1">
        <f t="shared" ref="F27:F36" si="2">D27*E27</f>
        <v>0</v>
      </c>
      <c r="G27" s="101"/>
    </row>
    <row r="28" spans="1:8" ht="45" x14ac:dyDescent="0.2">
      <c r="A28" s="198" t="s">
        <v>11</v>
      </c>
      <c r="B28" s="172" t="s">
        <v>142</v>
      </c>
      <c r="C28" s="169" t="s">
        <v>44</v>
      </c>
      <c r="D28" s="170">
        <v>94615</v>
      </c>
      <c r="E28" s="180"/>
      <c r="F28" s="1">
        <f t="shared" si="2"/>
        <v>0</v>
      </c>
      <c r="G28" s="104"/>
    </row>
    <row r="29" spans="1:8" ht="45" x14ac:dyDescent="0.2">
      <c r="A29" s="198" t="s">
        <v>416</v>
      </c>
      <c r="B29" s="172" t="s">
        <v>417</v>
      </c>
      <c r="C29" s="169" t="s">
        <v>44</v>
      </c>
      <c r="D29" s="170">
        <v>94615</v>
      </c>
      <c r="E29" s="180"/>
      <c r="F29" s="1">
        <f t="shared" si="2"/>
        <v>0</v>
      </c>
      <c r="G29" s="104"/>
    </row>
    <row r="30" spans="1:8" ht="30" x14ac:dyDescent="0.2">
      <c r="A30" s="198" t="s">
        <v>29</v>
      </c>
      <c r="B30" s="172" t="s">
        <v>57</v>
      </c>
      <c r="C30" s="163" t="s">
        <v>406</v>
      </c>
      <c r="D30" s="170">
        <v>133.25</v>
      </c>
      <c r="E30" s="179"/>
      <c r="F30" s="1">
        <f t="shared" si="2"/>
        <v>0</v>
      </c>
      <c r="G30" s="151"/>
    </row>
    <row r="31" spans="1:8" ht="45" x14ac:dyDescent="0.2">
      <c r="A31" s="198" t="s">
        <v>33</v>
      </c>
      <c r="B31" s="172" t="s">
        <v>42</v>
      </c>
      <c r="C31" s="163" t="s">
        <v>35</v>
      </c>
      <c r="D31" s="170">
        <v>129</v>
      </c>
      <c r="E31" s="179"/>
      <c r="F31" s="1">
        <f t="shared" si="2"/>
        <v>0</v>
      </c>
    </row>
    <row r="32" spans="1:8" ht="30" x14ac:dyDescent="0.2">
      <c r="A32" s="198" t="s">
        <v>37</v>
      </c>
      <c r="B32" s="172" t="s">
        <v>43</v>
      </c>
      <c r="C32" s="163" t="s">
        <v>406</v>
      </c>
      <c r="D32" s="170">
        <f>181.22+40.14</f>
        <v>221.36</v>
      </c>
      <c r="E32" s="179"/>
      <c r="F32" s="1">
        <f t="shared" si="2"/>
        <v>0</v>
      </c>
    </row>
    <row r="33" spans="1:7" ht="15" x14ac:dyDescent="0.2">
      <c r="A33" s="198" t="s">
        <v>38</v>
      </c>
      <c r="B33" s="172" t="s">
        <v>17</v>
      </c>
      <c r="C33" s="163" t="s">
        <v>16</v>
      </c>
      <c r="D33" s="170">
        <v>306.5</v>
      </c>
      <c r="E33" s="179"/>
      <c r="F33" s="1">
        <f t="shared" si="2"/>
        <v>0</v>
      </c>
    </row>
    <row r="34" spans="1:7" ht="15" x14ac:dyDescent="0.2">
      <c r="A34" s="198" t="s">
        <v>12</v>
      </c>
      <c r="B34" s="172" t="s">
        <v>18</v>
      </c>
      <c r="C34" s="163" t="s">
        <v>16</v>
      </c>
      <c r="D34" s="170">
        <v>191.5</v>
      </c>
      <c r="E34" s="179"/>
      <c r="F34" s="1">
        <f t="shared" si="2"/>
        <v>0</v>
      </c>
    </row>
    <row r="35" spans="1:7" ht="15" x14ac:dyDescent="0.2">
      <c r="A35" s="198" t="s">
        <v>56</v>
      </c>
      <c r="B35" s="172" t="s">
        <v>41</v>
      </c>
      <c r="C35" s="169" t="s">
        <v>44</v>
      </c>
      <c r="D35" s="170">
        <v>2587.1999999999998</v>
      </c>
      <c r="E35" s="179"/>
      <c r="F35" s="1">
        <f t="shared" si="2"/>
        <v>0</v>
      </c>
    </row>
    <row r="36" spans="1:7" ht="15" x14ac:dyDescent="0.2">
      <c r="A36" s="198" t="s">
        <v>137</v>
      </c>
      <c r="B36" s="172" t="s">
        <v>65</v>
      </c>
      <c r="C36" s="163" t="s">
        <v>16</v>
      </c>
      <c r="D36" s="170">
        <v>1.35</v>
      </c>
      <c r="E36" s="179"/>
      <c r="F36" s="1">
        <f t="shared" si="2"/>
        <v>0</v>
      </c>
    </row>
    <row r="37" spans="1:7" s="92" customFormat="1" ht="15" x14ac:dyDescent="0.2">
      <c r="A37" s="298"/>
      <c r="B37" s="174" t="s">
        <v>13</v>
      </c>
      <c r="C37" s="175"/>
      <c r="D37" s="175"/>
      <c r="E37" s="176"/>
      <c r="F37" s="177">
        <f>SUM(F26:F36)</f>
        <v>0</v>
      </c>
    </row>
    <row r="38" spans="1:7" ht="15" x14ac:dyDescent="0.2">
      <c r="A38" s="296" t="s">
        <v>188</v>
      </c>
      <c r="B38" s="165" t="s">
        <v>70</v>
      </c>
      <c r="C38" s="166"/>
      <c r="D38" s="166"/>
      <c r="E38" s="167"/>
      <c r="F38" s="168"/>
    </row>
    <row r="39" spans="1:7" ht="17.25" x14ac:dyDescent="0.2">
      <c r="A39" s="198" t="s">
        <v>15</v>
      </c>
      <c r="B39" s="295" t="s">
        <v>138</v>
      </c>
      <c r="C39" s="163" t="s">
        <v>418</v>
      </c>
      <c r="D39" s="164">
        <v>408</v>
      </c>
      <c r="E39" s="171"/>
      <c r="F39" s="1">
        <f>D39*E39</f>
        <v>0</v>
      </c>
    </row>
    <row r="40" spans="1:7" s="92" customFormat="1" ht="15" x14ac:dyDescent="0.2">
      <c r="A40" s="298"/>
      <c r="B40" s="181" t="s">
        <v>19</v>
      </c>
      <c r="C40" s="173"/>
      <c r="D40" s="182"/>
      <c r="E40" s="177"/>
      <c r="F40" s="177">
        <f>SUM(F39:F39)</f>
        <v>0</v>
      </c>
    </row>
    <row r="41" spans="1:7" ht="15" x14ac:dyDescent="0.2">
      <c r="A41" s="296" t="s">
        <v>189</v>
      </c>
      <c r="B41" s="183" t="s">
        <v>73</v>
      </c>
      <c r="C41" s="183"/>
      <c r="D41" s="184"/>
      <c r="E41" s="185"/>
      <c r="F41" s="186"/>
    </row>
    <row r="42" spans="1:7" ht="15" x14ac:dyDescent="0.2">
      <c r="A42" s="198" t="s">
        <v>20</v>
      </c>
      <c r="B42" s="295" t="s">
        <v>75</v>
      </c>
      <c r="C42" s="163" t="s">
        <v>35</v>
      </c>
      <c r="D42" s="164">
        <v>20</v>
      </c>
      <c r="E42" s="187"/>
      <c r="F42" s="1">
        <f>D42*E42</f>
        <v>0</v>
      </c>
      <c r="G42" s="100"/>
    </row>
    <row r="43" spans="1:7" ht="15" x14ac:dyDescent="0.2">
      <c r="A43" s="198" t="s">
        <v>32</v>
      </c>
      <c r="B43" s="295" t="s">
        <v>423</v>
      </c>
      <c r="C43" s="163" t="s">
        <v>35</v>
      </c>
      <c r="D43" s="188">
        <v>0</v>
      </c>
      <c r="E43" s="189"/>
      <c r="F43" s="1">
        <f t="shared" ref="F43:F44" si="3">D43*E43</f>
        <v>0</v>
      </c>
      <c r="G43" s="100"/>
    </row>
    <row r="44" spans="1:7" ht="15" x14ac:dyDescent="0.2">
      <c r="A44" s="198" t="s">
        <v>80</v>
      </c>
      <c r="B44" s="295" t="s">
        <v>78</v>
      </c>
      <c r="C44" s="163" t="s">
        <v>16</v>
      </c>
      <c r="D44" s="170">
        <v>9.74</v>
      </c>
      <c r="E44" s="179"/>
      <c r="F44" s="1">
        <f t="shared" si="3"/>
        <v>0</v>
      </c>
    </row>
    <row r="45" spans="1:7" s="92" customFormat="1" ht="15" x14ac:dyDescent="0.2">
      <c r="A45" s="298"/>
      <c r="B45" s="174" t="s">
        <v>27</v>
      </c>
      <c r="C45" s="175"/>
      <c r="D45" s="190"/>
      <c r="E45" s="176"/>
      <c r="F45" s="177">
        <f>SUM(F42:F44)</f>
        <v>0</v>
      </c>
    </row>
    <row r="46" spans="1:7" ht="15" x14ac:dyDescent="0.2">
      <c r="A46" s="296" t="s">
        <v>190</v>
      </c>
      <c r="B46" s="165" t="s">
        <v>39</v>
      </c>
      <c r="C46" s="166"/>
      <c r="D46" s="191"/>
      <c r="E46" s="167"/>
      <c r="F46" s="168"/>
    </row>
    <row r="47" spans="1:7" ht="30" x14ac:dyDescent="0.2">
      <c r="A47" s="198" t="s">
        <v>71</v>
      </c>
      <c r="B47" s="172" t="s">
        <v>40</v>
      </c>
      <c r="C47" s="169" t="s">
        <v>407</v>
      </c>
      <c r="D47" s="164">
        <v>480</v>
      </c>
      <c r="E47" s="192"/>
      <c r="F47" s="193">
        <f t="shared" ref="F47:F50" si="4">D47*E47</f>
        <v>0</v>
      </c>
    </row>
    <row r="48" spans="1:7" ht="30" x14ac:dyDescent="0.2">
      <c r="A48" s="198" t="s">
        <v>83</v>
      </c>
      <c r="B48" s="172" t="s">
        <v>141</v>
      </c>
      <c r="C48" s="163" t="s">
        <v>16</v>
      </c>
      <c r="D48" s="164">
        <v>25</v>
      </c>
      <c r="E48" s="192"/>
      <c r="F48" s="193">
        <f t="shared" si="4"/>
        <v>0</v>
      </c>
    </row>
    <row r="49" spans="1:7" ht="30" x14ac:dyDescent="0.2">
      <c r="A49" s="198" t="s">
        <v>419</v>
      </c>
      <c r="B49" s="172" t="s">
        <v>420</v>
      </c>
      <c r="C49" s="163" t="s">
        <v>406</v>
      </c>
      <c r="D49" s="164">
        <v>178.62</v>
      </c>
      <c r="E49" s="194"/>
      <c r="F49" s="193">
        <f t="shared" si="4"/>
        <v>0</v>
      </c>
    </row>
    <row r="50" spans="1:7" ht="17.25" x14ac:dyDescent="0.2">
      <c r="A50" s="198" t="s">
        <v>421</v>
      </c>
      <c r="B50" s="172" t="s">
        <v>422</v>
      </c>
      <c r="C50" s="163" t="s">
        <v>406</v>
      </c>
      <c r="D50" s="164">
        <v>586.98</v>
      </c>
      <c r="E50" s="194"/>
      <c r="F50" s="193">
        <f t="shared" si="4"/>
        <v>0</v>
      </c>
    </row>
    <row r="51" spans="1:7" s="92" customFormat="1" ht="15" x14ac:dyDescent="0.2">
      <c r="A51" s="298"/>
      <c r="B51" s="174" t="s">
        <v>72</v>
      </c>
      <c r="C51" s="175"/>
      <c r="D51" s="190"/>
      <c r="E51" s="176"/>
      <c r="F51" s="177">
        <f>SUM(F47:F48)</f>
        <v>0</v>
      </c>
    </row>
    <row r="52" spans="1:7" ht="15" x14ac:dyDescent="0.2">
      <c r="A52" s="296" t="s">
        <v>191</v>
      </c>
      <c r="B52" s="165" t="s">
        <v>28</v>
      </c>
      <c r="C52" s="166"/>
      <c r="D52" s="191"/>
      <c r="E52" s="167"/>
      <c r="F52" s="168"/>
    </row>
    <row r="53" spans="1:7" ht="30" x14ac:dyDescent="0.2">
      <c r="A53" s="198" t="s">
        <v>74</v>
      </c>
      <c r="B53" s="172" t="s">
        <v>61</v>
      </c>
      <c r="C53" s="163" t="s">
        <v>406</v>
      </c>
      <c r="D53" s="164">
        <v>2514</v>
      </c>
      <c r="E53" s="192"/>
      <c r="F53" s="1">
        <f>D53*E53</f>
        <v>0</v>
      </c>
    </row>
    <row r="54" spans="1:7" ht="15" x14ac:dyDescent="0.2">
      <c r="A54" s="198" t="s">
        <v>76</v>
      </c>
      <c r="B54" s="295" t="s">
        <v>81</v>
      </c>
      <c r="C54" s="163" t="s">
        <v>16</v>
      </c>
      <c r="D54" s="164">
        <v>760</v>
      </c>
      <c r="E54" s="171"/>
      <c r="F54" s="1">
        <f>D54*E54</f>
        <v>0</v>
      </c>
    </row>
    <row r="55" spans="1:7" ht="30" x14ac:dyDescent="0.2">
      <c r="A55" s="198" t="s">
        <v>77</v>
      </c>
      <c r="B55" s="172" t="s">
        <v>139</v>
      </c>
      <c r="C55" s="163" t="s">
        <v>418</v>
      </c>
      <c r="D55" s="164">
        <v>153.80000000000001</v>
      </c>
      <c r="E55" s="171"/>
      <c r="F55" s="1">
        <f>D55*E55</f>
        <v>0</v>
      </c>
    </row>
    <row r="56" spans="1:7" ht="30" x14ac:dyDescent="0.2">
      <c r="A56" s="198" t="s">
        <v>404</v>
      </c>
      <c r="B56" s="172" t="s">
        <v>405</v>
      </c>
      <c r="C56" s="163" t="s">
        <v>406</v>
      </c>
      <c r="D56" s="164">
        <v>20.41</v>
      </c>
      <c r="E56" s="195"/>
      <c r="F56" s="1">
        <f>D56*E56</f>
        <v>0</v>
      </c>
    </row>
    <row r="57" spans="1:7" s="92" customFormat="1" ht="15" x14ac:dyDescent="0.2">
      <c r="A57" s="298"/>
      <c r="B57" s="174" t="s">
        <v>79</v>
      </c>
      <c r="C57" s="175"/>
      <c r="D57" s="175"/>
      <c r="E57" s="176"/>
      <c r="F57" s="177">
        <f>SUM(F53:F54)</f>
        <v>0</v>
      </c>
    </row>
    <row r="58" spans="1:7" x14ac:dyDescent="0.2">
      <c r="A58" s="233" t="s">
        <v>21</v>
      </c>
      <c r="B58" s="233"/>
      <c r="C58" s="233"/>
      <c r="D58" s="233"/>
      <c r="E58" s="233"/>
      <c r="F58" s="113">
        <f>F57+F51+F24+F37+F16+F45+F40</f>
        <v>0</v>
      </c>
    </row>
    <row r="59" spans="1:7" s="92" customFormat="1" x14ac:dyDescent="0.2">
      <c r="A59" s="233" t="s">
        <v>22</v>
      </c>
      <c r="B59" s="233"/>
      <c r="C59" s="233"/>
      <c r="D59" s="233"/>
      <c r="E59" s="233"/>
      <c r="F59" s="114">
        <f>F58*0.24</f>
        <v>0</v>
      </c>
    </row>
    <row r="60" spans="1:7" s="92" customFormat="1" x14ac:dyDescent="0.2">
      <c r="A60" s="234" t="s">
        <v>23</v>
      </c>
      <c r="B60" s="235"/>
      <c r="C60" s="235"/>
      <c r="D60" s="115"/>
      <c r="E60" s="116"/>
      <c r="F60" s="117"/>
      <c r="G60" s="152"/>
    </row>
    <row r="61" spans="1:7" s="92" customFormat="1" x14ac:dyDescent="0.2">
      <c r="A61" s="118"/>
      <c r="B61" s="119"/>
      <c r="C61" s="229" t="s">
        <v>24</v>
      </c>
      <c r="D61" s="229"/>
      <c r="E61" s="229"/>
      <c r="F61" s="230"/>
    </row>
    <row r="62" spans="1:7" s="92" customFormat="1" x14ac:dyDescent="0.2">
      <c r="A62" s="118"/>
      <c r="B62" s="120" t="s">
        <v>25</v>
      </c>
      <c r="C62" s="231"/>
      <c r="D62" s="231"/>
      <c r="E62" s="231"/>
      <c r="F62" s="232"/>
    </row>
    <row r="63" spans="1:7" s="92" customFormat="1" x14ac:dyDescent="0.2">
      <c r="A63" s="121"/>
      <c r="B63" s="122"/>
      <c r="C63" s="225"/>
      <c r="D63" s="225"/>
      <c r="E63" s="225"/>
      <c r="F63" s="226"/>
    </row>
    <row r="64" spans="1:7" s="92" customFormat="1" x14ac:dyDescent="0.2">
      <c r="A64" s="121"/>
      <c r="B64" s="122"/>
      <c r="C64" s="225"/>
      <c r="D64" s="225"/>
      <c r="E64" s="225"/>
      <c r="F64" s="226"/>
    </row>
    <row r="65" spans="1:6" s="92" customFormat="1" x14ac:dyDescent="0.2">
      <c r="A65" s="121"/>
      <c r="B65" s="122"/>
      <c r="C65" s="225"/>
      <c r="D65" s="225"/>
      <c r="E65" s="225"/>
      <c r="F65" s="226"/>
    </row>
    <row r="66" spans="1:6" s="92" customFormat="1" x14ac:dyDescent="0.2">
      <c r="A66" s="123"/>
      <c r="B66" s="124"/>
      <c r="C66" s="225"/>
      <c r="D66" s="225"/>
      <c r="E66" s="225"/>
      <c r="F66" s="226"/>
    </row>
    <row r="67" spans="1:6" s="92" customFormat="1" x14ac:dyDescent="0.2">
      <c r="A67" s="123"/>
      <c r="B67" s="124"/>
      <c r="C67" s="225"/>
      <c r="D67" s="225"/>
      <c r="E67" s="225"/>
      <c r="F67" s="226"/>
    </row>
    <row r="68" spans="1:6" s="92" customFormat="1" x14ac:dyDescent="0.2">
      <c r="A68" s="123"/>
      <c r="B68" s="124"/>
      <c r="C68" s="225"/>
      <c r="D68" s="225"/>
      <c r="E68" s="225"/>
      <c r="F68" s="226"/>
    </row>
    <row r="69" spans="1:6" s="92" customFormat="1" x14ac:dyDescent="0.2">
      <c r="A69" s="125"/>
      <c r="B69" s="126"/>
      <c r="C69" s="227" t="s">
        <v>26</v>
      </c>
      <c r="D69" s="227"/>
      <c r="E69" s="227"/>
      <c r="F69" s="228"/>
    </row>
  </sheetData>
  <sheetProtection algorithmName="SHA-512" hashValue="ePxIX0u+d4C6AGuUxxMjJk0wq0fqpJm1Xv8EylbeZ+w02tuTbpcwxL6xQJB0jSVtogNRsCi+b6607irJZLEEZg==" saltValue="Z6/zRMIMZWzak94+nVguEw==" spinCount="100000" sheet="1" formatCells="0" formatColumns="0" formatRows="0" insertColumns="0" insertRows="0" deleteColumns="0" deleteRows="0"/>
  <mergeCells count="14">
    <mergeCell ref="C63:F68"/>
    <mergeCell ref="C69:F69"/>
    <mergeCell ref="C61:F61"/>
    <mergeCell ref="C62:F62"/>
    <mergeCell ref="A58:E58"/>
    <mergeCell ref="A59:E59"/>
    <mergeCell ref="A60:C60"/>
    <mergeCell ref="A1:F1"/>
    <mergeCell ref="C2:C3"/>
    <mergeCell ref="B2:B3"/>
    <mergeCell ref="A2:A3"/>
    <mergeCell ref="F2:F3"/>
    <mergeCell ref="E2:E3"/>
    <mergeCell ref="D2:D3"/>
  </mergeCells>
  <phoneticPr fontId="4" type="noConversion"/>
  <pageMargins left="0.70866141732283472" right="0.70866141732283472" top="0.74803149606299213" bottom="0.74803149606299213" header="0.31496062992125984" footer="0.31496062992125984"/>
  <pageSetup paperSize="8" scale="96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53020-08B1-4D4A-A71C-0213D753855D}">
  <sheetPr>
    <pageSetUpPr fitToPage="1"/>
  </sheetPr>
  <dimension ref="A1:I85"/>
  <sheetViews>
    <sheetView zoomScaleNormal="100" workbookViewId="0">
      <pane ySplit="4" topLeftCell="A47" activePane="bottomLeft" state="frozen"/>
      <selection pane="bottomLeft" activeCell="D60" sqref="D60"/>
    </sheetView>
  </sheetViews>
  <sheetFormatPr defaultColWidth="9.140625" defaultRowHeight="12.75" x14ac:dyDescent="0.2"/>
  <cols>
    <col min="1" max="1" width="7.5703125" style="88" customWidth="1"/>
    <col min="2" max="2" width="69.42578125" style="89" bestFit="1" customWidth="1"/>
    <col min="3" max="3" width="5.5703125" style="89" bestFit="1" customWidth="1"/>
    <col min="4" max="4" width="13.28515625" style="89" customWidth="1"/>
    <col min="5" max="5" width="11" style="127" customWidth="1"/>
    <col min="6" max="6" width="13.42578125" style="128" customWidth="1"/>
    <col min="7" max="7" width="10" style="91" customWidth="1"/>
    <col min="8" max="8" width="43" style="89" customWidth="1"/>
    <col min="9" max="9" width="9.140625" style="89" hidden="1" customWidth="1"/>
    <col min="10" max="10" width="16.140625" style="89" customWidth="1"/>
    <col min="11" max="16384" width="9.140625" style="89"/>
  </cols>
  <sheetData>
    <row r="1" spans="1:8" x14ac:dyDescent="0.2">
      <c r="A1" s="214" t="s">
        <v>0</v>
      </c>
      <c r="B1" s="214"/>
      <c r="C1" s="214"/>
      <c r="D1" s="214"/>
      <c r="E1" s="214"/>
      <c r="F1" s="214"/>
    </row>
    <row r="2" spans="1:8" ht="21" customHeight="1" x14ac:dyDescent="0.2">
      <c r="A2" s="215" t="s">
        <v>30</v>
      </c>
      <c r="B2" s="217" t="s">
        <v>1</v>
      </c>
      <c r="C2" s="215" t="s">
        <v>2</v>
      </c>
      <c r="D2" s="223" t="s">
        <v>3</v>
      </c>
      <c r="E2" s="221" t="s">
        <v>4</v>
      </c>
      <c r="F2" s="219" t="s">
        <v>5</v>
      </c>
    </row>
    <row r="3" spans="1:8" s="92" customFormat="1" ht="15" customHeight="1" x14ac:dyDescent="0.2">
      <c r="A3" s="216"/>
      <c r="B3" s="218"/>
      <c r="C3" s="216"/>
      <c r="D3" s="224"/>
      <c r="E3" s="222"/>
      <c r="F3" s="220"/>
    </row>
    <row r="4" spans="1:8" s="92" customFormat="1" x14ac:dyDescent="0.2">
      <c r="A4" s="257"/>
      <c r="B4" s="258"/>
      <c r="C4" s="257"/>
      <c r="D4" s="261"/>
      <c r="E4" s="260"/>
      <c r="F4" s="259"/>
      <c r="G4" s="93"/>
    </row>
    <row r="5" spans="1:8" s="92" customFormat="1" x14ac:dyDescent="0.2">
      <c r="A5" s="254" t="s">
        <v>135</v>
      </c>
      <c r="B5" s="255"/>
      <c r="C5" s="255"/>
      <c r="D5" s="255"/>
      <c r="E5" s="255"/>
      <c r="F5" s="256"/>
      <c r="G5" s="94"/>
    </row>
    <row r="6" spans="1:8" s="92" customFormat="1" x14ac:dyDescent="0.2">
      <c r="A6" s="129"/>
      <c r="B6" s="130" t="s">
        <v>134</v>
      </c>
      <c r="C6" s="131"/>
      <c r="D6" s="86"/>
      <c r="E6" s="95"/>
      <c r="F6" s="96"/>
      <c r="G6" s="94"/>
    </row>
    <row r="7" spans="1:8" s="92" customFormat="1" x14ac:dyDescent="0.2">
      <c r="A7" s="132" t="s">
        <v>45</v>
      </c>
      <c r="B7" s="133" t="s">
        <v>133</v>
      </c>
      <c r="C7" s="134" t="s">
        <v>16</v>
      </c>
      <c r="D7" s="97">
        <v>48</v>
      </c>
      <c r="E7" s="98"/>
      <c r="F7" s="99">
        <f t="shared" ref="F7:F16" si="0">D7*E7</f>
        <v>0</v>
      </c>
      <c r="G7" s="94"/>
    </row>
    <row r="8" spans="1:8" x14ac:dyDescent="0.2">
      <c r="A8" s="132" t="s">
        <v>46</v>
      </c>
      <c r="B8" s="133" t="s">
        <v>132</v>
      </c>
      <c r="C8" s="135" t="s">
        <v>16</v>
      </c>
      <c r="D8" s="97">
        <v>130</v>
      </c>
      <c r="E8" s="98"/>
      <c r="F8" s="99">
        <f t="shared" si="0"/>
        <v>0</v>
      </c>
      <c r="G8" s="100"/>
    </row>
    <row r="9" spans="1:8" x14ac:dyDescent="0.2">
      <c r="A9" s="132" t="s">
        <v>47</v>
      </c>
      <c r="B9" s="133" t="s">
        <v>131</v>
      </c>
      <c r="C9" s="134" t="s">
        <v>16</v>
      </c>
      <c r="D9" s="97">
        <v>16</v>
      </c>
      <c r="E9" s="98"/>
      <c r="F9" s="99">
        <f t="shared" si="0"/>
        <v>0</v>
      </c>
    </row>
    <row r="10" spans="1:8" x14ac:dyDescent="0.2">
      <c r="A10" s="132" t="s">
        <v>48</v>
      </c>
      <c r="B10" s="133" t="s">
        <v>130</v>
      </c>
      <c r="C10" s="134" t="s">
        <v>16</v>
      </c>
      <c r="D10" s="97">
        <v>48</v>
      </c>
      <c r="E10" s="98"/>
      <c r="F10" s="99">
        <f t="shared" si="0"/>
        <v>0</v>
      </c>
    </row>
    <row r="11" spans="1:8" x14ac:dyDescent="0.2">
      <c r="A11" s="132" t="s">
        <v>49</v>
      </c>
      <c r="B11" s="133" t="s">
        <v>129</v>
      </c>
      <c r="C11" s="135" t="s">
        <v>16</v>
      </c>
      <c r="D11" s="97">
        <v>130</v>
      </c>
      <c r="E11" s="98"/>
      <c r="F11" s="99">
        <f t="shared" si="0"/>
        <v>0</v>
      </c>
    </row>
    <row r="12" spans="1:8" x14ac:dyDescent="0.2">
      <c r="A12" s="132" t="s">
        <v>82</v>
      </c>
      <c r="B12" s="133" t="s">
        <v>128</v>
      </c>
      <c r="C12" s="134" t="s">
        <v>16</v>
      </c>
      <c r="D12" s="97">
        <v>16</v>
      </c>
      <c r="E12" s="98"/>
      <c r="F12" s="99">
        <f t="shared" si="0"/>
        <v>0</v>
      </c>
    </row>
    <row r="13" spans="1:8" x14ac:dyDescent="0.2">
      <c r="A13" s="132" t="s">
        <v>84</v>
      </c>
      <c r="B13" s="136" t="s">
        <v>127</v>
      </c>
      <c r="C13" s="135" t="s">
        <v>85</v>
      </c>
      <c r="D13" s="97">
        <v>10</v>
      </c>
      <c r="E13" s="98"/>
      <c r="F13" s="99">
        <f t="shared" si="0"/>
        <v>0</v>
      </c>
      <c r="H13" s="101"/>
    </row>
    <row r="14" spans="1:8" ht="15" x14ac:dyDescent="0.2">
      <c r="A14" s="132" t="s">
        <v>102</v>
      </c>
      <c r="B14" s="196" t="s">
        <v>424</v>
      </c>
      <c r="C14" s="135" t="s">
        <v>85</v>
      </c>
      <c r="D14" s="97">
        <v>3</v>
      </c>
      <c r="E14" s="98"/>
      <c r="F14" s="99">
        <f t="shared" si="0"/>
        <v>0</v>
      </c>
      <c r="H14" s="101"/>
    </row>
    <row r="15" spans="1:8" x14ac:dyDescent="0.2">
      <c r="A15" s="132" t="s">
        <v>101</v>
      </c>
      <c r="B15" s="136" t="s">
        <v>126</v>
      </c>
      <c r="C15" s="135" t="s">
        <v>85</v>
      </c>
      <c r="D15" s="97">
        <v>1</v>
      </c>
      <c r="E15" s="98"/>
      <c r="F15" s="99">
        <f t="shared" si="0"/>
        <v>0</v>
      </c>
      <c r="H15" s="101"/>
    </row>
    <row r="16" spans="1:8" s="92" customFormat="1" x14ac:dyDescent="0.2">
      <c r="A16" s="132" t="s">
        <v>100</v>
      </c>
      <c r="B16" s="133" t="s">
        <v>125</v>
      </c>
      <c r="C16" s="135" t="s">
        <v>85</v>
      </c>
      <c r="D16" s="97">
        <v>1</v>
      </c>
      <c r="E16" s="98"/>
      <c r="F16" s="99">
        <f t="shared" si="0"/>
        <v>0</v>
      </c>
      <c r="G16" s="94"/>
    </row>
    <row r="17" spans="1:8" s="92" customFormat="1" x14ac:dyDescent="0.2">
      <c r="A17" s="137"/>
      <c r="B17" s="138"/>
      <c r="C17" s="139"/>
      <c r="D17" s="87"/>
      <c r="E17" s="102"/>
      <c r="F17" s="103">
        <f>SUM(F7:F16)</f>
        <v>0</v>
      </c>
    </row>
    <row r="18" spans="1:8" x14ac:dyDescent="0.2">
      <c r="A18" s="129"/>
      <c r="B18" s="130" t="s">
        <v>124</v>
      </c>
      <c r="C18" s="131"/>
      <c r="D18" s="86"/>
      <c r="E18" s="95"/>
      <c r="F18" s="96"/>
    </row>
    <row r="19" spans="1:8" x14ac:dyDescent="0.2">
      <c r="A19" s="132" t="s">
        <v>45</v>
      </c>
      <c r="B19" s="136" t="s">
        <v>123</v>
      </c>
      <c r="C19" s="135" t="s">
        <v>16</v>
      </c>
      <c r="D19" s="97">
        <v>36</v>
      </c>
      <c r="E19" s="98"/>
      <c r="F19" s="99">
        <f>D19*E19</f>
        <v>0</v>
      </c>
      <c r="G19" s="104"/>
    </row>
    <row r="20" spans="1:8" x14ac:dyDescent="0.2">
      <c r="A20" s="132" t="s">
        <v>46</v>
      </c>
      <c r="B20" s="136" t="s">
        <v>122</v>
      </c>
      <c r="C20" s="135" t="s">
        <v>16</v>
      </c>
      <c r="D20" s="97">
        <v>72</v>
      </c>
      <c r="E20" s="98"/>
      <c r="F20" s="99">
        <f>D20*E20</f>
        <v>0</v>
      </c>
      <c r="G20" s="100"/>
    </row>
    <row r="21" spans="1:8" x14ac:dyDescent="0.2">
      <c r="A21" s="132" t="s">
        <v>47</v>
      </c>
      <c r="B21" s="136" t="s">
        <v>121</v>
      </c>
      <c r="C21" s="135" t="s">
        <v>85</v>
      </c>
      <c r="D21" s="97">
        <v>2</v>
      </c>
      <c r="E21" s="98"/>
      <c r="F21" s="99">
        <f>D21*E21</f>
        <v>0</v>
      </c>
    </row>
    <row r="22" spans="1:8" s="92" customFormat="1" x14ac:dyDescent="0.2">
      <c r="A22" s="137"/>
      <c r="B22" s="138"/>
      <c r="C22" s="139"/>
      <c r="D22" s="87"/>
      <c r="E22" s="102"/>
      <c r="F22" s="103">
        <f>SUM(F19:F21)</f>
        <v>0</v>
      </c>
    </row>
    <row r="23" spans="1:8" x14ac:dyDescent="0.2">
      <c r="A23" s="129"/>
      <c r="B23" s="130" t="s">
        <v>120</v>
      </c>
      <c r="C23" s="131"/>
      <c r="D23" s="86"/>
      <c r="E23" s="95"/>
      <c r="F23" s="96"/>
    </row>
    <row r="24" spans="1:8" x14ac:dyDescent="0.2">
      <c r="A24" s="132" t="s">
        <v>45</v>
      </c>
      <c r="B24" s="136" t="s">
        <v>119</v>
      </c>
      <c r="C24" s="134" t="s">
        <v>16</v>
      </c>
      <c r="D24" s="97">
        <v>67</v>
      </c>
      <c r="E24" s="98"/>
      <c r="F24" s="99">
        <f t="shared" ref="F24:F30" si="1">D24*E24</f>
        <v>0</v>
      </c>
      <c r="G24" s="100"/>
    </row>
    <row r="25" spans="1:8" x14ac:dyDescent="0.2">
      <c r="A25" s="132" t="s">
        <v>46</v>
      </c>
      <c r="B25" s="136" t="s">
        <v>118</v>
      </c>
      <c r="C25" s="135" t="s">
        <v>16</v>
      </c>
      <c r="D25" s="97">
        <v>57</v>
      </c>
      <c r="E25" s="98"/>
      <c r="F25" s="99">
        <f t="shared" si="1"/>
        <v>0</v>
      </c>
      <c r="H25" s="101"/>
    </row>
    <row r="26" spans="1:8" ht="15" customHeight="1" x14ac:dyDescent="0.2">
      <c r="A26" s="132" t="s">
        <v>47</v>
      </c>
      <c r="B26" s="136" t="s">
        <v>117</v>
      </c>
      <c r="C26" s="134" t="s">
        <v>16</v>
      </c>
      <c r="D26" s="97">
        <v>22</v>
      </c>
      <c r="E26" s="98"/>
      <c r="F26" s="99">
        <f t="shared" si="1"/>
        <v>0</v>
      </c>
      <c r="H26" s="101"/>
    </row>
    <row r="27" spans="1:8" x14ac:dyDescent="0.2">
      <c r="A27" s="132" t="s">
        <v>48</v>
      </c>
      <c r="B27" s="136" t="s">
        <v>116</v>
      </c>
      <c r="C27" s="134" t="s">
        <v>16</v>
      </c>
      <c r="D27" s="97">
        <v>14</v>
      </c>
      <c r="E27" s="98"/>
      <c r="F27" s="99">
        <f t="shared" si="1"/>
        <v>0</v>
      </c>
    </row>
    <row r="28" spans="1:8" x14ac:dyDescent="0.2">
      <c r="A28" s="132" t="s">
        <v>49</v>
      </c>
      <c r="B28" s="136" t="s">
        <v>115</v>
      </c>
      <c r="C28" s="135" t="s">
        <v>85</v>
      </c>
      <c r="D28" s="97">
        <v>10</v>
      </c>
      <c r="E28" s="98"/>
      <c r="F28" s="99">
        <f t="shared" si="1"/>
        <v>0</v>
      </c>
    </row>
    <row r="29" spans="1:8" x14ac:dyDescent="0.2">
      <c r="A29" s="132" t="s">
        <v>82</v>
      </c>
      <c r="B29" s="136" t="s">
        <v>114</v>
      </c>
      <c r="C29" s="135" t="s">
        <v>85</v>
      </c>
      <c r="D29" s="97">
        <v>1</v>
      </c>
      <c r="E29" s="105"/>
      <c r="F29" s="99">
        <f t="shared" si="1"/>
        <v>0</v>
      </c>
    </row>
    <row r="30" spans="1:8" x14ac:dyDescent="0.2">
      <c r="A30" s="132" t="s">
        <v>84</v>
      </c>
      <c r="B30" s="133" t="s">
        <v>113</v>
      </c>
      <c r="C30" s="135" t="s">
        <v>85</v>
      </c>
      <c r="D30" s="97">
        <v>1</v>
      </c>
      <c r="E30" s="105"/>
      <c r="F30" s="99">
        <f t="shared" si="1"/>
        <v>0</v>
      </c>
    </row>
    <row r="31" spans="1:8" s="92" customFormat="1" x14ac:dyDescent="0.2">
      <c r="A31" s="137"/>
      <c r="B31" s="138"/>
      <c r="C31" s="139"/>
      <c r="D31" s="87"/>
      <c r="E31" s="102"/>
      <c r="F31" s="103">
        <f>SUM(F24:F30)</f>
        <v>0</v>
      </c>
    </row>
    <row r="32" spans="1:8" x14ac:dyDescent="0.2">
      <c r="A32" s="129"/>
      <c r="B32" s="130" t="s">
        <v>112</v>
      </c>
      <c r="C32" s="131"/>
      <c r="D32" s="86"/>
      <c r="E32" s="95"/>
      <c r="F32" s="96"/>
    </row>
    <row r="33" spans="1:7" x14ac:dyDescent="0.2">
      <c r="A33" s="132" t="s">
        <v>45</v>
      </c>
      <c r="B33" s="136" t="s">
        <v>111</v>
      </c>
      <c r="C33" s="135" t="s">
        <v>85</v>
      </c>
      <c r="D33" s="97">
        <v>1</v>
      </c>
      <c r="E33" s="105"/>
      <c r="F33" s="99">
        <f t="shared" ref="F33" si="2">D33*E33</f>
        <v>0</v>
      </c>
      <c r="G33" s="100"/>
    </row>
    <row r="34" spans="1:7" s="92" customFormat="1" x14ac:dyDescent="0.2">
      <c r="A34" s="137"/>
      <c r="B34" s="138"/>
      <c r="C34" s="139"/>
      <c r="D34" s="87"/>
      <c r="E34" s="102"/>
      <c r="F34" s="103">
        <f>SUM(F33:F33)</f>
        <v>0</v>
      </c>
    </row>
    <row r="35" spans="1:7" x14ac:dyDescent="0.2">
      <c r="A35" s="129"/>
      <c r="B35" s="130" t="s">
        <v>110</v>
      </c>
      <c r="C35" s="131"/>
      <c r="D35" s="86"/>
      <c r="E35" s="95"/>
      <c r="F35" s="96"/>
    </row>
    <row r="36" spans="1:7" x14ac:dyDescent="0.2">
      <c r="A36" s="132" t="s">
        <v>45</v>
      </c>
      <c r="B36" s="136" t="s">
        <v>109</v>
      </c>
      <c r="C36" s="135" t="s">
        <v>85</v>
      </c>
      <c r="D36" s="97">
        <v>7</v>
      </c>
      <c r="E36" s="98"/>
      <c r="F36" s="99">
        <f>D36*E36</f>
        <v>0</v>
      </c>
      <c r="G36" s="100"/>
    </row>
    <row r="37" spans="1:7" ht="18.75" customHeight="1" x14ac:dyDescent="0.2">
      <c r="A37" s="132" t="s">
        <v>46</v>
      </c>
      <c r="B37" s="136" t="s">
        <v>108</v>
      </c>
      <c r="C37" s="135" t="s">
        <v>85</v>
      </c>
      <c r="D37" s="97">
        <v>7</v>
      </c>
      <c r="E37" s="98"/>
      <c r="F37" s="99">
        <f>D37*E37</f>
        <v>0</v>
      </c>
      <c r="G37" s="100"/>
    </row>
    <row r="38" spans="1:7" x14ac:dyDescent="0.2">
      <c r="A38" s="132" t="s">
        <v>47</v>
      </c>
      <c r="B38" s="136" t="s">
        <v>107</v>
      </c>
      <c r="C38" s="135" t="s">
        <v>85</v>
      </c>
      <c r="D38" s="97">
        <v>7</v>
      </c>
      <c r="E38" s="98"/>
      <c r="F38" s="99">
        <f>D38*E38</f>
        <v>0</v>
      </c>
    </row>
    <row r="39" spans="1:7" s="92" customFormat="1" x14ac:dyDescent="0.2">
      <c r="A39" s="137"/>
      <c r="B39" s="138"/>
      <c r="C39" s="139"/>
      <c r="D39" s="87"/>
      <c r="E39" s="102"/>
      <c r="F39" s="103">
        <f>SUM(F36:F38)</f>
        <v>0</v>
      </c>
    </row>
    <row r="40" spans="1:7" ht="16.5" customHeight="1" x14ac:dyDescent="0.2">
      <c r="A40" s="140"/>
      <c r="B40" s="141"/>
      <c r="C40" s="141"/>
      <c r="E40" s="89"/>
      <c r="F40" s="89"/>
      <c r="G40" s="106"/>
    </row>
    <row r="41" spans="1:7" s="92" customFormat="1" x14ac:dyDescent="0.2">
      <c r="A41" s="129"/>
      <c r="B41" s="130" t="s">
        <v>106</v>
      </c>
      <c r="C41" s="131"/>
      <c r="D41" s="86"/>
      <c r="E41" s="95"/>
      <c r="F41" s="96"/>
      <c r="G41" s="106"/>
    </row>
    <row r="42" spans="1:7" s="92" customFormat="1" ht="25.5" x14ac:dyDescent="0.2">
      <c r="A42" s="132" t="s">
        <v>45</v>
      </c>
      <c r="B42" s="136" t="s">
        <v>159</v>
      </c>
      <c r="C42" s="135" t="s">
        <v>16</v>
      </c>
      <c r="D42" s="97">
        <v>30</v>
      </c>
      <c r="E42" s="98"/>
      <c r="F42" s="99">
        <f t="shared" ref="F42:F61" si="3">D42*E42</f>
        <v>0</v>
      </c>
      <c r="G42" s="106"/>
    </row>
    <row r="43" spans="1:7" s="92" customFormat="1" ht="25.5" x14ac:dyDescent="0.2">
      <c r="A43" s="132" t="s">
        <v>46</v>
      </c>
      <c r="B43" s="136" t="s">
        <v>105</v>
      </c>
      <c r="C43" s="135" t="s">
        <v>16</v>
      </c>
      <c r="D43" s="97">
        <v>40</v>
      </c>
      <c r="E43" s="98"/>
      <c r="F43" s="99">
        <f t="shared" si="3"/>
        <v>0</v>
      </c>
      <c r="G43" s="106"/>
    </row>
    <row r="44" spans="1:7" s="92" customFormat="1" x14ac:dyDescent="0.2">
      <c r="A44" s="132" t="s">
        <v>47</v>
      </c>
      <c r="B44" s="136" t="s">
        <v>103</v>
      </c>
      <c r="C44" s="135" t="s">
        <v>85</v>
      </c>
      <c r="D44" s="97">
        <v>40</v>
      </c>
      <c r="E44" s="98"/>
      <c r="F44" s="99">
        <f t="shared" si="3"/>
        <v>0</v>
      </c>
      <c r="G44" s="106"/>
    </row>
    <row r="45" spans="1:7" s="92" customFormat="1" ht="25.5" x14ac:dyDescent="0.2">
      <c r="A45" s="132" t="s">
        <v>48</v>
      </c>
      <c r="B45" s="136" t="s">
        <v>104</v>
      </c>
      <c r="C45" s="135" t="s">
        <v>16</v>
      </c>
      <c r="D45" s="97">
        <v>550</v>
      </c>
      <c r="E45" s="98"/>
      <c r="F45" s="99">
        <f t="shared" si="3"/>
        <v>0</v>
      </c>
      <c r="G45" s="106"/>
    </row>
    <row r="46" spans="1:7" s="92" customFormat="1" ht="25.5" x14ac:dyDescent="0.2">
      <c r="A46" s="132" t="s">
        <v>49</v>
      </c>
      <c r="B46" s="136" t="s">
        <v>158</v>
      </c>
      <c r="C46" s="135" t="s">
        <v>16</v>
      </c>
      <c r="D46" s="97">
        <v>50</v>
      </c>
      <c r="E46" s="98"/>
      <c r="F46" s="99">
        <f t="shared" si="3"/>
        <v>0</v>
      </c>
      <c r="G46" s="106"/>
    </row>
    <row r="47" spans="1:7" s="92" customFormat="1" ht="14.25" x14ac:dyDescent="0.2">
      <c r="A47" s="132" t="s">
        <v>82</v>
      </c>
      <c r="B47" s="136" t="s">
        <v>374</v>
      </c>
      <c r="C47" s="135" t="s">
        <v>16</v>
      </c>
      <c r="D47" s="97">
        <v>300</v>
      </c>
      <c r="E47" s="98"/>
      <c r="F47" s="99">
        <f t="shared" si="3"/>
        <v>0</v>
      </c>
      <c r="G47" s="106"/>
    </row>
    <row r="48" spans="1:7" s="92" customFormat="1" ht="14.25" x14ac:dyDescent="0.2">
      <c r="A48" s="132" t="s">
        <v>84</v>
      </c>
      <c r="B48" s="136" t="s">
        <v>375</v>
      </c>
      <c r="C48" s="135" t="s">
        <v>16</v>
      </c>
      <c r="D48" s="97">
        <v>500</v>
      </c>
      <c r="E48" s="98"/>
      <c r="F48" s="99">
        <f t="shared" si="3"/>
        <v>0</v>
      </c>
      <c r="G48" s="106"/>
    </row>
    <row r="49" spans="1:7" s="92" customFormat="1" ht="14.25" x14ac:dyDescent="0.2">
      <c r="A49" s="132" t="s">
        <v>102</v>
      </c>
      <c r="B49" s="136" t="s">
        <v>376</v>
      </c>
      <c r="C49" s="135" t="s">
        <v>16</v>
      </c>
      <c r="D49" s="97">
        <v>200</v>
      </c>
      <c r="E49" s="98"/>
      <c r="F49" s="99">
        <f t="shared" si="3"/>
        <v>0</v>
      </c>
      <c r="G49" s="106"/>
    </row>
    <row r="50" spans="1:7" s="92" customFormat="1" ht="14.25" x14ac:dyDescent="0.2">
      <c r="A50" s="132" t="s">
        <v>101</v>
      </c>
      <c r="B50" s="136" t="s">
        <v>377</v>
      </c>
      <c r="C50" s="135" t="s">
        <v>16</v>
      </c>
      <c r="D50" s="97">
        <v>200</v>
      </c>
      <c r="E50" s="98"/>
      <c r="F50" s="99">
        <f t="shared" si="3"/>
        <v>0</v>
      </c>
      <c r="G50" s="106"/>
    </row>
    <row r="51" spans="1:7" s="92" customFormat="1" ht="14.25" x14ac:dyDescent="0.2">
      <c r="A51" s="132" t="s">
        <v>100</v>
      </c>
      <c r="B51" s="136" t="s">
        <v>378</v>
      </c>
      <c r="C51" s="135" t="s">
        <v>16</v>
      </c>
      <c r="D51" s="97">
        <v>400</v>
      </c>
      <c r="E51" s="98"/>
      <c r="F51" s="99">
        <f t="shared" si="3"/>
        <v>0</v>
      </c>
      <c r="G51" s="106"/>
    </row>
    <row r="52" spans="1:7" s="92" customFormat="1" ht="14.25" x14ac:dyDescent="0.2">
      <c r="A52" s="132" t="s">
        <v>99</v>
      </c>
      <c r="B52" s="136" t="s">
        <v>379</v>
      </c>
      <c r="C52" s="135" t="s">
        <v>16</v>
      </c>
      <c r="D52" s="97">
        <v>50</v>
      </c>
      <c r="E52" s="98"/>
      <c r="F52" s="99">
        <f t="shared" si="3"/>
        <v>0</v>
      </c>
      <c r="G52" s="106"/>
    </row>
    <row r="53" spans="1:7" s="92" customFormat="1" ht="14.25" x14ac:dyDescent="0.2">
      <c r="A53" s="132" t="s">
        <v>98</v>
      </c>
      <c r="B53" s="136" t="s">
        <v>380</v>
      </c>
      <c r="C53" s="135" t="s">
        <v>16</v>
      </c>
      <c r="D53" s="97">
        <v>50</v>
      </c>
      <c r="E53" s="98"/>
      <c r="F53" s="99">
        <f t="shared" si="3"/>
        <v>0</v>
      </c>
      <c r="G53" s="106"/>
    </row>
    <row r="54" spans="1:7" s="92" customFormat="1" ht="14.25" x14ac:dyDescent="0.2">
      <c r="A54" s="132" t="s">
        <v>97</v>
      </c>
      <c r="B54" s="136" t="s">
        <v>381</v>
      </c>
      <c r="C54" s="135" t="s">
        <v>16</v>
      </c>
      <c r="D54" s="97">
        <v>200</v>
      </c>
      <c r="E54" s="98"/>
      <c r="F54" s="99">
        <f t="shared" si="3"/>
        <v>0</v>
      </c>
      <c r="G54" s="106"/>
    </row>
    <row r="55" spans="1:7" s="92" customFormat="1" x14ac:dyDescent="0.2">
      <c r="A55" s="132" t="s">
        <v>95</v>
      </c>
      <c r="B55" s="136" t="s">
        <v>157</v>
      </c>
      <c r="C55" s="135" t="s">
        <v>85</v>
      </c>
      <c r="D55" s="97">
        <v>12</v>
      </c>
      <c r="E55" s="98"/>
      <c r="F55" s="99">
        <f t="shared" si="3"/>
        <v>0</v>
      </c>
      <c r="G55" s="106"/>
    </row>
    <row r="56" spans="1:7" s="92" customFormat="1" x14ac:dyDescent="0.2">
      <c r="A56" s="132" t="s">
        <v>94</v>
      </c>
      <c r="B56" s="136" t="s">
        <v>156</v>
      </c>
      <c r="C56" s="135" t="s">
        <v>85</v>
      </c>
      <c r="D56" s="97">
        <v>12</v>
      </c>
      <c r="E56" s="98"/>
      <c r="F56" s="99">
        <f t="shared" si="3"/>
        <v>0</v>
      </c>
    </row>
    <row r="57" spans="1:7" s="92" customFormat="1" x14ac:dyDescent="0.2">
      <c r="A57" s="132" t="s">
        <v>93</v>
      </c>
      <c r="B57" s="136" t="s">
        <v>155</v>
      </c>
      <c r="C57" s="135" t="s">
        <v>85</v>
      </c>
      <c r="D57" s="97">
        <v>10</v>
      </c>
      <c r="E57" s="98"/>
      <c r="F57" s="99">
        <f t="shared" si="3"/>
        <v>0</v>
      </c>
    </row>
    <row r="58" spans="1:7" s="92" customFormat="1" ht="15" x14ac:dyDescent="0.2">
      <c r="A58" s="299" t="s">
        <v>154</v>
      </c>
      <c r="B58" s="196" t="s">
        <v>96</v>
      </c>
      <c r="C58" s="135" t="s">
        <v>85</v>
      </c>
      <c r="D58" s="197">
        <v>25</v>
      </c>
      <c r="E58" s="98"/>
      <c r="F58" s="99">
        <f t="shared" si="3"/>
        <v>0</v>
      </c>
    </row>
    <row r="59" spans="1:7" s="92" customFormat="1" ht="15" x14ac:dyDescent="0.2">
      <c r="A59" s="299" t="s">
        <v>153</v>
      </c>
      <c r="B59" s="196" t="s">
        <v>425</v>
      </c>
      <c r="C59" s="135" t="s">
        <v>85</v>
      </c>
      <c r="D59" s="197">
        <v>14</v>
      </c>
      <c r="E59" s="98"/>
      <c r="F59" s="99">
        <f t="shared" si="3"/>
        <v>0</v>
      </c>
    </row>
    <row r="60" spans="1:7" s="92" customFormat="1" ht="15" x14ac:dyDescent="0.2">
      <c r="A60" s="299" t="s">
        <v>152</v>
      </c>
      <c r="B60" s="196" t="s">
        <v>426</v>
      </c>
      <c r="C60" s="135" t="s">
        <v>85</v>
      </c>
      <c r="D60" s="197">
        <v>15</v>
      </c>
      <c r="E60" s="98"/>
      <c r="F60" s="99">
        <f t="shared" si="3"/>
        <v>0</v>
      </c>
    </row>
    <row r="61" spans="1:7" s="92" customFormat="1" x14ac:dyDescent="0.2">
      <c r="A61" s="132" t="s">
        <v>151</v>
      </c>
      <c r="B61" s="136" t="s">
        <v>92</v>
      </c>
      <c r="C61" s="135" t="s">
        <v>85</v>
      </c>
      <c r="D61" s="97">
        <v>1</v>
      </c>
      <c r="E61" s="98"/>
      <c r="F61" s="99">
        <f t="shared" si="3"/>
        <v>0</v>
      </c>
    </row>
    <row r="62" spans="1:7" s="92" customFormat="1" x14ac:dyDescent="0.2">
      <c r="A62" s="137"/>
      <c r="B62" s="138"/>
      <c r="C62" s="139"/>
      <c r="D62" s="87"/>
      <c r="E62" s="102"/>
      <c r="F62" s="103">
        <f>SUM(F42:F61)</f>
        <v>0</v>
      </c>
    </row>
    <row r="63" spans="1:7" s="92" customFormat="1" x14ac:dyDescent="0.2">
      <c r="A63" s="129"/>
      <c r="B63" s="130" t="s">
        <v>91</v>
      </c>
      <c r="C63" s="131"/>
      <c r="D63" s="86"/>
      <c r="E63" s="95"/>
      <c r="F63" s="96"/>
    </row>
    <row r="64" spans="1:7" x14ac:dyDescent="0.2">
      <c r="A64" s="132" t="s">
        <v>45</v>
      </c>
      <c r="B64" s="136" t="s">
        <v>90</v>
      </c>
      <c r="C64" s="135" t="s">
        <v>16</v>
      </c>
      <c r="D64" s="97">
        <v>190</v>
      </c>
      <c r="E64" s="98"/>
      <c r="F64" s="99">
        <f t="shared" ref="F64:F71" si="4">D64*E64</f>
        <v>0</v>
      </c>
    </row>
    <row r="65" spans="1:6" ht="25.5" x14ac:dyDescent="0.2">
      <c r="A65" s="132" t="s">
        <v>46</v>
      </c>
      <c r="B65" s="136" t="s">
        <v>89</v>
      </c>
      <c r="C65" s="135" t="s">
        <v>16</v>
      </c>
      <c r="D65" s="97">
        <v>230</v>
      </c>
      <c r="E65" s="98"/>
      <c r="F65" s="99">
        <f t="shared" si="4"/>
        <v>0</v>
      </c>
    </row>
    <row r="66" spans="1:6" x14ac:dyDescent="0.2">
      <c r="A66" s="132" t="s">
        <v>47</v>
      </c>
      <c r="B66" s="136" t="s">
        <v>88</v>
      </c>
      <c r="C66" s="135" t="s">
        <v>16</v>
      </c>
      <c r="D66" s="97">
        <v>10</v>
      </c>
      <c r="E66" s="98"/>
      <c r="F66" s="99">
        <f t="shared" si="4"/>
        <v>0</v>
      </c>
    </row>
    <row r="67" spans="1:6" x14ac:dyDescent="0.2">
      <c r="A67" s="132" t="s">
        <v>48</v>
      </c>
      <c r="B67" s="136" t="s">
        <v>87</v>
      </c>
      <c r="C67" s="135" t="s">
        <v>85</v>
      </c>
      <c r="D67" s="97">
        <v>1</v>
      </c>
      <c r="E67" s="98"/>
      <c r="F67" s="99">
        <f t="shared" si="4"/>
        <v>0</v>
      </c>
    </row>
    <row r="68" spans="1:6" x14ac:dyDescent="0.2">
      <c r="A68" s="142" t="s">
        <v>49</v>
      </c>
      <c r="B68" s="143" t="s">
        <v>86</v>
      </c>
      <c r="C68" s="144" t="s">
        <v>85</v>
      </c>
      <c r="D68" s="107">
        <v>1</v>
      </c>
      <c r="E68" s="108"/>
      <c r="F68" s="109">
        <f t="shared" si="4"/>
        <v>0</v>
      </c>
    </row>
    <row r="69" spans="1:6" x14ac:dyDescent="0.2">
      <c r="A69" s="132" t="s">
        <v>82</v>
      </c>
      <c r="B69" s="145" t="s">
        <v>192</v>
      </c>
      <c r="C69" s="135" t="s">
        <v>85</v>
      </c>
      <c r="D69" s="97">
        <v>2</v>
      </c>
      <c r="E69" s="110"/>
      <c r="F69" s="99">
        <f t="shared" si="4"/>
        <v>0</v>
      </c>
    </row>
    <row r="70" spans="1:6" x14ac:dyDescent="0.2">
      <c r="A70" s="132" t="s">
        <v>84</v>
      </c>
      <c r="B70" s="136" t="s">
        <v>193</v>
      </c>
      <c r="C70" s="135" t="s">
        <v>85</v>
      </c>
      <c r="D70" s="97">
        <v>6</v>
      </c>
      <c r="E70" s="110"/>
      <c r="F70" s="99">
        <f t="shared" si="4"/>
        <v>0</v>
      </c>
    </row>
    <row r="71" spans="1:6" ht="14.45" customHeight="1" x14ac:dyDescent="0.2">
      <c r="A71" s="132" t="s">
        <v>102</v>
      </c>
      <c r="B71" s="136" t="s">
        <v>194</v>
      </c>
      <c r="C71" s="135" t="s">
        <v>16</v>
      </c>
      <c r="D71" s="97">
        <v>50</v>
      </c>
      <c r="E71" s="110"/>
      <c r="F71" s="99">
        <f t="shared" si="4"/>
        <v>0</v>
      </c>
    </row>
    <row r="72" spans="1:6" x14ac:dyDescent="0.2">
      <c r="A72" s="146"/>
      <c r="B72" s="147"/>
      <c r="C72" s="148"/>
      <c r="D72" s="90"/>
      <c r="E72" s="111"/>
      <c r="F72" s="112">
        <f>SUM(F64:F71)</f>
        <v>0</v>
      </c>
    </row>
    <row r="74" spans="1:6" x14ac:dyDescent="0.2">
      <c r="A74" s="262" t="s">
        <v>21</v>
      </c>
      <c r="B74" s="263"/>
      <c r="C74" s="263"/>
      <c r="D74" s="263"/>
      <c r="E74" s="264"/>
      <c r="F74" s="113">
        <f>SUM(F72+F62+F39+F34+F31+F22+F17)</f>
        <v>0</v>
      </c>
    </row>
    <row r="75" spans="1:6" x14ac:dyDescent="0.2">
      <c r="A75" s="233" t="s">
        <v>22</v>
      </c>
      <c r="B75" s="233"/>
      <c r="C75" s="233"/>
      <c r="D75" s="233"/>
      <c r="E75" s="233"/>
      <c r="F75" s="114">
        <f>F74*0.24</f>
        <v>0</v>
      </c>
    </row>
    <row r="76" spans="1:6" ht="29.25" customHeight="1" x14ac:dyDescent="0.2">
      <c r="A76" s="234" t="s">
        <v>23</v>
      </c>
      <c r="B76" s="235"/>
      <c r="C76" s="235"/>
      <c r="D76" s="115"/>
      <c r="E76" s="116"/>
      <c r="F76" s="117"/>
    </row>
    <row r="77" spans="1:6" x14ac:dyDescent="0.2">
      <c r="A77" s="118"/>
      <c r="B77" s="119"/>
      <c r="C77" s="229" t="s">
        <v>24</v>
      </c>
      <c r="D77" s="229"/>
      <c r="E77" s="229"/>
      <c r="F77" s="230"/>
    </row>
    <row r="78" spans="1:6" x14ac:dyDescent="0.2">
      <c r="A78" s="118"/>
      <c r="B78" s="120" t="s">
        <v>25</v>
      </c>
      <c r="C78" s="231"/>
      <c r="D78" s="231"/>
      <c r="E78" s="231"/>
      <c r="F78" s="232"/>
    </row>
    <row r="79" spans="1:6" x14ac:dyDescent="0.2">
      <c r="A79" s="121"/>
      <c r="B79" s="122"/>
      <c r="C79" s="225"/>
      <c r="D79" s="225"/>
      <c r="E79" s="225"/>
      <c r="F79" s="226"/>
    </row>
    <row r="80" spans="1:6" x14ac:dyDescent="0.2">
      <c r="A80" s="121"/>
      <c r="B80" s="122"/>
      <c r="C80" s="225"/>
      <c r="D80" s="225"/>
      <c r="E80" s="225"/>
      <c r="F80" s="226"/>
    </row>
    <row r="81" spans="1:6" x14ac:dyDescent="0.2">
      <c r="A81" s="121"/>
      <c r="B81" s="122"/>
      <c r="C81" s="225"/>
      <c r="D81" s="225"/>
      <c r="E81" s="225"/>
      <c r="F81" s="226"/>
    </row>
    <row r="82" spans="1:6" x14ac:dyDescent="0.2">
      <c r="A82" s="123"/>
      <c r="B82" s="124"/>
      <c r="C82" s="225"/>
      <c r="D82" s="225"/>
      <c r="E82" s="225"/>
      <c r="F82" s="226"/>
    </row>
    <row r="83" spans="1:6" x14ac:dyDescent="0.2">
      <c r="A83" s="123"/>
      <c r="B83" s="124"/>
      <c r="C83" s="225"/>
      <c r="D83" s="225"/>
      <c r="E83" s="225"/>
      <c r="F83" s="226"/>
    </row>
    <row r="84" spans="1:6" x14ac:dyDescent="0.2">
      <c r="A84" s="123"/>
      <c r="B84" s="124"/>
      <c r="C84" s="225"/>
      <c r="D84" s="225"/>
      <c r="E84" s="225"/>
      <c r="F84" s="226"/>
    </row>
    <row r="85" spans="1:6" x14ac:dyDescent="0.2">
      <c r="A85" s="125"/>
      <c r="B85" s="126"/>
      <c r="C85" s="227" t="s">
        <v>26</v>
      </c>
      <c r="D85" s="227"/>
      <c r="E85" s="227"/>
      <c r="F85" s="228"/>
    </row>
  </sheetData>
  <sheetProtection algorithmName="SHA-512" hashValue="Ad5nBNTfmNVYGyJqYJx3qVJ+icSiKYJs2J0nPH1Lj4RRJ4Yz+HxondxPhGd76hUvvPy8BuinS9+fDy7BwQSwmQ==" saltValue="vmmLDKc/+v7zGlJD4y8mDw==" spinCount="100000" sheet="1" formatCells="0" formatColumns="0" formatRows="0" insertColumns="0" insertRows="0" deleteColumns="0" deleteRows="0"/>
  <mergeCells count="15">
    <mergeCell ref="C85:F85"/>
    <mergeCell ref="A74:E74"/>
    <mergeCell ref="A75:E75"/>
    <mergeCell ref="A76:C76"/>
    <mergeCell ref="C77:F77"/>
    <mergeCell ref="C78:F78"/>
    <mergeCell ref="C79:F84"/>
    <mergeCell ref="A5:F5"/>
    <mergeCell ref="A1:F1"/>
    <mergeCell ref="C2:C4"/>
    <mergeCell ref="B2:B4"/>
    <mergeCell ref="A2:A4"/>
    <mergeCell ref="F2:F4"/>
    <mergeCell ref="E2:E4"/>
    <mergeCell ref="D2:D4"/>
  </mergeCells>
  <pageMargins left="0.70866141732283472" right="0.70866141732283472" top="0.74803149606299213" bottom="0.74803149606299213" header="0.31496062992125984" footer="0.31496062992125984"/>
  <pageSetup paperSize="8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B2480-D5F3-40C2-A58A-08268CCB57A8}">
  <dimension ref="A1:I41"/>
  <sheetViews>
    <sheetView workbookViewId="0">
      <selection activeCell="C20" sqref="C20"/>
    </sheetView>
  </sheetViews>
  <sheetFormatPr defaultRowHeight="15" x14ac:dyDescent="0.25"/>
  <cols>
    <col min="1" max="1" width="8.28515625" customWidth="1"/>
    <col min="2" max="2" width="14" bestFit="1" customWidth="1"/>
    <col min="3" max="3" width="45.7109375" customWidth="1"/>
    <col min="4" max="4" width="15.5703125" customWidth="1"/>
  </cols>
  <sheetData>
    <row r="1" spans="1:4" x14ac:dyDescent="0.25">
      <c r="A1" s="236" t="s">
        <v>390</v>
      </c>
      <c r="B1" s="236"/>
      <c r="C1" s="236"/>
      <c r="D1" s="236"/>
    </row>
    <row r="2" spans="1:4" ht="25.5" x14ac:dyDescent="0.25">
      <c r="A2" s="265" t="s">
        <v>345</v>
      </c>
      <c r="B2" s="4" t="s">
        <v>346</v>
      </c>
      <c r="C2" s="4" t="s">
        <v>347</v>
      </c>
      <c r="D2" s="5" t="s">
        <v>348</v>
      </c>
    </row>
    <row r="3" spans="1:4" x14ac:dyDescent="0.25">
      <c r="A3" s="265"/>
      <c r="B3" s="266" t="s">
        <v>349</v>
      </c>
      <c r="C3" s="266"/>
      <c r="D3" s="266"/>
    </row>
    <row r="4" spans="1:4" x14ac:dyDescent="0.25">
      <c r="A4" s="6">
        <v>1</v>
      </c>
      <c r="B4" s="7" t="s">
        <v>350</v>
      </c>
      <c r="C4" s="8" t="s">
        <v>207</v>
      </c>
      <c r="D4" s="212">
        <f>'ΤΙΜΟΛΟΓΙΟ ΠΜ'!E15</f>
        <v>0</v>
      </c>
    </row>
    <row r="5" spans="1:4" x14ac:dyDescent="0.25">
      <c r="A5" s="6">
        <v>2</v>
      </c>
      <c r="B5" s="7" t="s">
        <v>351</v>
      </c>
      <c r="C5" s="8" t="s">
        <v>223</v>
      </c>
      <c r="D5" s="212">
        <f>'ΤΙΜΟΛΟΓΙΟ ΠΜ'!E23</f>
        <v>0</v>
      </c>
    </row>
    <row r="6" spans="1:4" x14ac:dyDescent="0.25">
      <c r="A6" s="6">
        <v>3</v>
      </c>
      <c r="B6" s="7" t="s">
        <v>352</v>
      </c>
      <c r="C6" s="8" t="s">
        <v>233</v>
      </c>
      <c r="D6" s="212">
        <f>'ΤΙΜΟΛΟΓΙΟ ΠΜ'!E36</f>
        <v>0</v>
      </c>
    </row>
    <row r="7" spans="1:4" x14ac:dyDescent="0.25">
      <c r="A7" s="6">
        <v>4</v>
      </c>
      <c r="B7" s="7" t="s">
        <v>353</v>
      </c>
      <c r="C7" s="8" t="s">
        <v>246</v>
      </c>
      <c r="D7" s="212">
        <f>'ΤΙΜΟΛΟΓΙΟ ΠΜ'!E39</f>
        <v>0</v>
      </c>
    </row>
    <row r="8" spans="1:4" x14ac:dyDescent="0.25">
      <c r="A8" s="6">
        <v>5</v>
      </c>
      <c r="B8" s="7" t="s">
        <v>354</v>
      </c>
      <c r="C8" s="8" t="s">
        <v>355</v>
      </c>
      <c r="D8" s="212">
        <f>'ΤΙΜΟΛΟΓΙΟ ΠΜ'!E44</f>
        <v>0</v>
      </c>
    </row>
    <row r="9" spans="1:4" x14ac:dyDescent="0.25">
      <c r="A9" s="6">
        <v>6</v>
      </c>
      <c r="B9" s="7" t="s">
        <v>356</v>
      </c>
      <c r="C9" s="8" t="s">
        <v>257</v>
      </c>
      <c r="D9" s="212">
        <f>'ΤΙΜΟΛΟΓΙΟ ΠΜ'!E50</f>
        <v>0</v>
      </c>
    </row>
    <row r="10" spans="1:4" x14ac:dyDescent="0.25">
      <c r="A10" s="6">
        <v>7</v>
      </c>
      <c r="B10" s="7" t="s">
        <v>357</v>
      </c>
      <c r="C10" s="8" t="s">
        <v>261</v>
      </c>
      <c r="D10" s="212">
        <f>'ΤΙΜΟΛΟΓΙΟ ΠΜ'!E56</f>
        <v>0</v>
      </c>
    </row>
    <row r="11" spans="1:4" x14ac:dyDescent="0.25">
      <c r="A11" s="7"/>
      <c r="B11" s="7"/>
      <c r="C11" s="10" t="s">
        <v>358</v>
      </c>
      <c r="D11" s="213">
        <f>SUM(D4:D10)</f>
        <v>0</v>
      </c>
    </row>
    <row r="12" spans="1:4" ht="25.5" x14ac:dyDescent="0.25">
      <c r="A12" s="265" t="s">
        <v>345</v>
      </c>
      <c r="B12" s="4" t="s">
        <v>346</v>
      </c>
      <c r="C12" s="4" t="s">
        <v>347</v>
      </c>
      <c r="D12" s="5" t="s">
        <v>348</v>
      </c>
    </row>
    <row r="13" spans="1:4" ht="15" customHeight="1" x14ac:dyDescent="0.25">
      <c r="A13" s="265"/>
      <c r="B13" s="266" t="s">
        <v>359</v>
      </c>
      <c r="C13" s="266"/>
      <c r="D13" s="266"/>
    </row>
    <row r="14" spans="1:4" x14ac:dyDescent="0.25">
      <c r="A14" s="6">
        <v>8</v>
      </c>
      <c r="B14" s="7" t="s">
        <v>360</v>
      </c>
      <c r="C14" s="8" t="s">
        <v>273</v>
      </c>
      <c r="D14" s="212">
        <f>'ΤΙΜΟΛΟΓΙΟ ΗΜ'!E15</f>
        <v>0</v>
      </c>
    </row>
    <row r="15" spans="1:4" x14ac:dyDescent="0.25">
      <c r="A15" s="6">
        <v>9</v>
      </c>
      <c r="B15" s="7" t="s">
        <v>361</v>
      </c>
      <c r="C15" s="8" t="s">
        <v>289</v>
      </c>
      <c r="D15" s="212">
        <f>'ΤΙΜΟΛΟΓΙΟ ΗΜ'!E20</f>
        <v>0</v>
      </c>
    </row>
    <row r="16" spans="1:4" x14ac:dyDescent="0.25">
      <c r="A16" s="6">
        <v>10</v>
      </c>
      <c r="B16" s="7" t="s">
        <v>362</v>
      </c>
      <c r="C16" s="8" t="s">
        <v>295</v>
      </c>
      <c r="D16" s="212">
        <f>'ΤΙΜΟΛΟΓΙΟ ΗΜ'!E29</f>
        <v>0</v>
      </c>
    </row>
    <row r="17" spans="1:4" x14ac:dyDescent="0.25">
      <c r="A17" s="6">
        <v>11</v>
      </c>
      <c r="B17" s="7" t="s">
        <v>363</v>
      </c>
      <c r="C17" s="8" t="s">
        <v>305</v>
      </c>
      <c r="D17" s="212">
        <f>'ΤΙΜΟΛΟΓΙΟ ΗΜ'!E32</f>
        <v>0</v>
      </c>
    </row>
    <row r="18" spans="1:4" x14ac:dyDescent="0.25">
      <c r="A18" s="6">
        <v>12</v>
      </c>
      <c r="B18" s="7" t="s">
        <v>364</v>
      </c>
      <c r="C18" s="8" t="s">
        <v>307</v>
      </c>
      <c r="D18" s="212">
        <f>'ΤΙΜΟΛΟΓΙΟ ΗΜ'!E37</f>
        <v>0</v>
      </c>
    </row>
    <row r="19" spans="1:4" x14ac:dyDescent="0.25">
      <c r="A19" s="6">
        <v>13</v>
      </c>
      <c r="B19" s="7" t="s">
        <v>365</v>
      </c>
      <c r="C19" s="8" t="s">
        <v>366</v>
      </c>
      <c r="D19" s="212">
        <f>'ΤΙΜΟΛΟΓΙΟ ΗΜ'!E60</f>
        <v>0</v>
      </c>
    </row>
    <row r="20" spans="1:4" x14ac:dyDescent="0.25">
      <c r="A20" s="6">
        <v>14</v>
      </c>
      <c r="B20" s="7" t="s">
        <v>367</v>
      </c>
      <c r="C20" s="8" t="s">
        <v>333</v>
      </c>
      <c r="D20" s="212">
        <f>'ΤΙΜΟΛΟΓΙΟ ΗΜ'!E70</f>
        <v>0</v>
      </c>
    </row>
    <row r="21" spans="1:4" x14ac:dyDescent="0.25">
      <c r="A21" s="9"/>
      <c r="B21" s="7"/>
      <c r="C21" s="10" t="s">
        <v>368</v>
      </c>
      <c r="D21" s="213">
        <f>SUM(D14:D20)</f>
        <v>0</v>
      </c>
    </row>
    <row r="22" spans="1:4" x14ac:dyDescent="0.25">
      <c r="A22" s="9"/>
      <c r="B22" s="7"/>
      <c r="C22" s="11" t="s">
        <v>369</v>
      </c>
      <c r="D22" s="160">
        <f>D11+D21</f>
        <v>0</v>
      </c>
    </row>
    <row r="23" spans="1:4" x14ac:dyDescent="0.25">
      <c r="A23" s="9"/>
      <c r="B23" s="12"/>
      <c r="C23" s="10" t="s">
        <v>370</v>
      </c>
      <c r="D23" s="159">
        <f>D22*0.24</f>
        <v>0</v>
      </c>
    </row>
    <row r="24" spans="1:4" x14ac:dyDescent="0.25">
      <c r="A24" s="9"/>
      <c r="B24" s="12"/>
      <c r="C24" s="11" t="s">
        <v>371</v>
      </c>
      <c r="D24" s="160">
        <f>D22+D23</f>
        <v>0</v>
      </c>
    </row>
    <row r="25" spans="1:4" x14ac:dyDescent="0.25">
      <c r="A25" s="267" t="s">
        <v>372</v>
      </c>
      <c r="B25" s="267"/>
      <c r="C25" s="267"/>
      <c r="D25" s="267"/>
    </row>
    <row r="26" spans="1:4" x14ac:dyDescent="0.25">
      <c r="A26" s="268"/>
      <c r="B26" s="268"/>
      <c r="C26" s="268"/>
      <c r="D26" s="268"/>
    </row>
    <row r="28" spans="1:4" ht="15" customHeight="1" x14ac:dyDescent="0.25">
      <c r="B28" s="251" t="s">
        <v>397</v>
      </c>
      <c r="C28" s="252"/>
      <c r="D28" s="154"/>
    </row>
    <row r="29" spans="1:4" ht="15" customHeight="1" x14ac:dyDescent="0.25">
      <c r="B29" s="251" t="s">
        <v>398</v>
      </c>
      <c r="C29" s="252"/>
      <c r="D29" s="154"/>
    </row>
    <row r="30" spans="1:4" ht="15" customHeight="1" x14ac:dyDescent="0.25">
      <c r="B30" s="251" t="s">
        <v>399</v>
      </c>
      <c r="C30" s="252"/>
      <c r="D30" s="154"/>
    </row>
    <row r="31" spans="1:4" ht="15.75" customHeight="1" x14ac:dyDescent="0.25">
      <c r="B31" s="251" t="s">
        <v>400</v>
      </c>
      <c r="C31" s="252"/>
      <c r="D31" s="154"/>
    </row>
    <row r="33" spans="1:9" ht="15" customHeight="1" x14ac:dyDescent="0.25">
      <c r="A33" s="253" t="s">
        <v>395</v>
      </c>
      <c r="B33" s="253"/>
      <c r="C33" s="253"/>
      <c r="D33" s="253"/>
      <c r="E33" s="156"/>
      <c r="F33" s="156"/>
      <c r="G33" s="156"/>
      <c r="H33" s="156"/>
      <c r="I33" s="156"/>
    </row>
    <row r="34" spans="1:9" ht="15" customHeight="1" x14ac:dyDescent="0.25">
      <c r="A34" s="239" t="s">
        <v>401</v>
      </c>
      <c r="B34" s="239"/>
      <c r="C34" s="239"/>
      <c r="D34" s="239"/>
      <c r="E34" s="157"/>
      <c r="F34" s="157"/>
      <c r="G34" s="157"/>
      <c r="H34" s="157"/>
      <c r="I34" s="157"/>
    </row>
    <row r="35" spans="1:9" x14ac:dyDescent="0.25">
      <c r="A35" s="240"/>
      <c r="B35" s="240"/>
      <c r="C35" s="240"/>
      <c r="D35" s="240"/>
    </row>
    <row r="36" spans="1:9" x14ac:dyDescent="0.25">
      <c r="A36" s="240"/>
      <c r="B36" s="240"/>
      <c r="C36" s="240"/>
      <c r="D36" s="240"/>
    </row>
    <row r="37" spans="1:9" x14ac:dyDescent="0.25">
      <c r="A37" s="240"/>
      <c r="B37" s="240"/>
      <c r="C37" s="240"/>
      <c r="D37" s="240"/>
    </row>
    <row r="38" spans="1:9" x14ac:dyDescent="0.25">
      <c r="A38" s="240"/>
      <c r="B38" s="240"/>
      <c r="C38" s="240"/>
      <c r="D38" s="240"/>
    </row>
    <row r="39" spans="1:9" x14ac:dyDescent="0.25">
      <c r="A39" s="240"/>
      <c r="B39" s="240"/>
      <c r="C39" s="240"/>
      <c r="D39" s="240"/>
    </row>
    <row r="40" spans="1:9" x14ac:dyDescent="0.25">
      <c r="A40" s="240"/>
      <c r="B40" s="240"/>
      <c r="C40" s="240"/>
      <c r="D40" s="240"/>
    </row>
    <row r="41" spans="1:9" ht="15" customHeight="1" x14ac:dyDescent="0.25">
      <c r="A41" s="241" t="s">
        <v>402</v>
      </c>
      <c r="B41" s="241"/>
      <c r="C41" s="241"/>
      <c r="D41" s="241"/>
      <c r="E41" s="155"/>
      <c r="F41" s="155"/>
      <c r="G41" s="155"/>
      <c r="H41" s="155"/>
      <c r="I41" s="155"/>
    </row>
  </sheetData>
  <mergeCells count="15">
    <mergeCell ref="A33:D33"/>
    <mergeCell ref="A34:D34"/>
    <mergeCell ref="A35:D40"/>
    <mergeCell ref="A41:D41"/>
    <mergeCell ref="B31:C31"/>
    <mergeCell ref="B30:C30"/>
    <mergeCell ref="B29:C29"/>
    <mergeCell ref="B28:C28"/>
    <mergeCell ref="A25:D25"/>
    <mergeCell ref="A26:D26"/>
    <mergeCell ref="A1:D1"/>
    <mergeCell ref="A2:A3"/>
    <mergeCell ref="B3:D3"/>
    <mergeCell ref="A12:A13"/>
    <mergeCell ref="B13:D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3F628-A427-4F78-A6E6-68CB888DD0F2}">
  <dimension ref="A1:H154"/>
  <sheetViews>
    <sheetView workbookViewId="0">
      <pane ySplit="4" topLeftCell="A12" activePane="bottomLeft" state="frozen"/>
      <selection pane="bottomLeft" activeCell="D2" sqref="A1:D1048576"/>
    </sheetView>
  </sheetViews>
  <sheetFormatPr defaultColWidth="9.140625" defaultRowHeight="15" x14ac:dyDescent="0.25"/>
  <cols>
    <col min="1" max="1" width="8.5703125" style="73" bestFit="1" customWidth="1"/>
    <col min="2" max="2" width="68.28515625" style="52" customWidth="1"/>
    <col min="3" max="3" width="5.28515625" style="73" bestFit="1" customWidth="1"/>
    <col min="4" max="4" width="11.7109375" style="52" bestFit="1" customWidth="1"/>
    <col min="5" max="5" width="9.42578125" style="52" bestFit="1" customWidth="1"/>
    <col min="6" max="6" width="8.28515625" style="52" bestFit="1" customWidth="1"/>
    <col min="7" max="16384" width="9.140625" style="52"/>
  </cols>
  <sheetData>
    <row r="1" spans="1:8" ht="21" x14ac:dyDescent="0.25">
      <c r="A1" s="269" t="s">
        <v>198</v>
      </c>
      <c r="B1" s="269"/>
      <c r="C1" s="269"/>
      <c r="D1" s="269"/>
      <c r="E1" s="269"/>
      <c r="F1" s="269"/>
      <c r="G1" s="50"/>
      <c r="H1" s="51"/>
    </row>
    <row r="2" spans="1:8" ht="30" x14ac:dyDescent="0.25">
      <c r="A2" s="270" t="s">
        <v>199</v>
      </c>
      <c r="B2" s="271" t="s">
        <v>200</v>
      </c>
      <c r="C2" s="270" t="s">
        <v>201</v>
      </c>
      <c r="D2" s="272" t="s">
        <v>202</v>
      </c>
      <c r="E2" s="273" t="s">
        <v>203</v>
      </c>
      <c r="F2" s="53" t="s">
        <v>204</v>
      </c>
      <c r="G2" s="50"/>
      <c r="H2" s="51"/>
    </row>
    <row r="3" spans="1:8" x14ac:dyDescent="0.25">
      <c r="A3" s="270"/>
      <c r="B3" s="271"/>
      <c r="C3" s="270"/>
      <c r="D3" s="272"/>
      <c r="E3" s="273"/>
      <c r="F3" s="53" t="s">
        <v>205</v>
      </c>
      <c r="G3" s="54"/>
      <c r="H3" s="51"/>
    </row>
    <row r="4" spans="1:8" x14ac:dyDescent="0.25">
      <c r="A4" s="270"/>
      <c r="B4" s="271"/>
      <c r="C4" s="270"/>
      <c r="D4" s="272"/>
      <c r="E4" s="273"/>
      <c r="F4" s="55"/>
      <c r="G4" s="54"/>
      <c r="H4" s="51"/>
    </row>
    <row r="5" spans="1:8" x14ac:dyDescent="0.25">
      <c r="A5" s="75" t="s">
        <v>206</v>
      </c>
      <c r="B5" s="76" t="s">
        <v>207</v>
      </c>
      <c r="C5" s="199"/>
      <c r="D5" s="56"/>
      <c r="E5" s="56"/>
      <c r="F5" s="57"/>
      <c r="G5" s="51"/>
      <c r="H5" s="51"/>
    </row>
    <row r="6" spans="1:8" x14ac:dyDescent="0.25">
      <c r="A6" s="77" t="s">
        <v>6</v>
      </c>
      <c r="B6" s="78" t="s">
        <v>208</v>
      </c>
      <c r="C6" s="79" t="s">
        <v>16</v>
      </c>
      <c r="D6" s="170">
        <f>600+94.26</f>
        <v>694.26</v>
      </c>
      <c r="E6" s="59"/>
      <c r="F6" s="1">
        <f>D6*E6</f>
        <v>0</v>
      </c>
      <c r="G6" s="51"/>
      <c r="H6" s="51"/>
    </row>
    <row r="7" spans="1:8" ht="18" customHeight="1" x14ac:dyDescent="0.25">
      <c r="A7" s="77" t="s">
        <v>50</v>
      </c>
      <c r="B7" s="78" t="s">
        <v>209</v>
      </c>
      <c r="C7" s="79" t="s">
        <v>210</v>
      </c>
      <c r="D7" s="170">
        <v>373.55</v>
      </c>
      <c r="E7" s="59"/>
      <c r="F7" s="1">
        <f>D7*E7</f>
        <v>0</v>
      </c>
      <c r="G7" s="51"/>
      <c r="H7" s="51"/>
    </row>
    <row r="8" spans="1:8" ht="62.25" customHeight="1" x14ac:dyDescent="0.25">
      <c r="A8" s="77" t="s">
        <v>51</v>
      </c>
      <c r="B8" s="80" t="s">
        <v>211</v>
      </c>
      <c r="C8" s="79" t="s">
        <v>212</v>
      </c>
      <c r="D8" s="170">
        <f>531+1035+857.65</f>
        <v>2423.65</v>
      </c>
      <c r="E8" s="59"/>
      <c r="F8" s="1">
        <f>D8*E8</f>
        <v>0</v>
      </c>
      <c r="G8" s="51"/>
      <c r="H8" s="51"/>
    </row>
    <row r="9" spans="1:8" x14ac:dyDescent="0.25">
      <c r="A9" s="77" t="s">
        <v>196</v>
      </c>
      <c r="B9" s="80" t="s">
        <v>213</v>
      </c>
      <c r="C9" s="79"/>
      <c r="D9" s="170" t="s">
        <v>214</v>
      </c>
      <c r="E9" s="59"/>
      <c r="F9" s="1">
        <v>0</v>
      </c>
      <c r="G9" s="51"/>
      <c r="H9" s="51"/>
    </row>
    <row r="10" spans="1:8" ht="16.5" x14ac:dyDescent="0.25">
      <c r="A10" s="77" t="s">
        <v>62</v>
      </c>
      <c r="B10" s="78" t="s">
        <v>215</v>
      </c>
      <c r="C10" s="79" t="s">
        <v>210</v>
      </c>
      <c r="D10" s="170">
        <f>665+1196.32</f>
        <v>1861.32</v>
      </c>
      <c r="E10" s="59"/>
      <c r="F10" s="1">
        <f t="shared" ref="F10:F16" si="0">D10*E10</f>
        <v>0</v>
      </c>
      <c r="G10" s="51"/>
      <c r="H10" s="51"/>
    </row>
    <row r="11" spans="1:8" ht="30" x14ac:dyDescent="0.25">
      <c r="A11" s="77" t="s">
        <v>63</v>
      </c>
      <c r="B11" s="78" t="s">
        <v>216</v>
      </c>
      <c r="C11" s="79" t="s">
        <v>212</v>
      </c>
      <c r="D11" s="170">
        <f>123+598.16</f>
        <v>721.16</v>
      </c>
      <c r="E11" s="59"/>
      <c r="F11" s="1">
        <f t="shared" si="0"/>
        <v>0</v>
      </c>
      <c r="G11" s="51"/>
      <c r="H11" s="51"/>
    </row>
    <row r="12" spans="1:8" ht="30" x14ac:dyDescent="0.25">
      <c r="A12" s="77" t="s">
        <v>68</v>
      </c>
      <c r="B12" s="78" t="s">
        <v>217</v>
      </c>
      <c r="C12" s="79" t="s">
        <v>150</v>
      </c>
      <c r="D12" s="170">
        <f>410.81*0.15</f>
        <v>61.621499999999997</v>
      </c>
      <c r="E12" s="59"/>
      <c r="F12" s="1">
        <f>D12*E12</f>
        <v>0</v>
      </c>
      <c r="G12" s="51"/>
      <c r="H12" s="51"/>
    </row>
    <row r="13" spans="1:8" ht="30" x14ac:dyDescent="0.25">
      <c r="A13" s="77" t="s">
        <v>69</v>
      </c>
      <c r="B13" s="78" t="s">
        <v>218</v>
      </c>
      <c r="C13" s="79" t="s">
        <v>212</v>
      </c>
      <c r="D13" s="170">
        <f>333.19*0.59</f>
        <v>196.5821</v>
      </c>
      <c r="E13" s="59"/>
      <c r="F13" s="1">
        <f>D13*E13</f>
        <v>0</v>
      </c>
      <c r="G13" s="51"/>
      <c r="H13" s="51"/>
    </row>
    <row r="14" spans="1:8" ht="30" x14ac:dyDescent="0.25">
      <c r="A14" s="77" t="s">
        <v>145</v>
      </c>
      <c r="B14" s="78" t="s">
        <v>219</v>
      </c>
      <c r="C14" s="79" t="s">
        <v>210</v>
      </c>
      <c r="D14" s="170">
        <v>605</v>
      </c>
      <c r="E14" s="59"/>
      <c r="F14" s="1">
        <f>D14*E14</f>
        <v>0</v>
      </c>
      <c r="G14" s="51"/>
      <c r="H14" s="51"/>
    </row>
    <row r="15" spans="1:8" ht="30" x14ac:dyDescent="0.25">
      <c r="A15" s="77" t="s">
        <v>147</v>
      </c>
      <c r="B15" s="78" t="s">
        <v>220</v>
      </c>
      <c r="C15" s="79" t="s">
        <v>210</v>
      </c>
      <c r="D15" s="170">
        <v>373.55</v>
      </c>
      <c r="E15" s="59"/>
      <c r="F15" s="1">
        <f>D15*E15</f>
        <v>0</v>
      </c>
      <c r="G15" s="51"/>
      <c r="H15" s="51"/>
    </row>
    <row r="16" spans="1:8" ht="16.5" x14ac:dyDescent="0.25">
      <c r="A16" s="77" t="s">
        <v>149</v>
      </c>
      <c r="B16" s="78" t="s">
        <v>221</v>
      </c>
      <c r="C16" s="79" t="s">
        <v>210</v>
      </c>
      <c r="D16" s="170">
        <v>373.55</v>
      </c>
      <c r="E16" s="59"/>
      <c r="F16" s="1">
        <f t="shared" si="0"/>
        <v>0</v>
      </c>
      <c r="G16" s="51"/>
      <c r="H16" s="51"/>
    </row>
    <row r="17" spans="1:8" x14ac:dyDescent="0.25">
      <c r="A17" s="81"/>
      <c r="B17" s="82" t="s">
        <v>222</v>
      </c>
      <c r="C17" s="81"/>
      <c r="D17" s="83"/>
      <c r="E17" s="60"/>
      <c r="F17" s="209">
        <f>SUM(F6:F16)</f>
        <v>0</v>
      </c>
      <c r="G17" s="51"/>
      <c r="H17" s="51"/>
    </row>
    <row r="18" spans="1:8" x14ac:dyDescent="0.25">
      <c r="A18" s="75" t="s">
        <v>186</v>
      </c>
      <c r="B18" s="76" t="s">
        <v>223</v>
      </c>
      <c r="C18" s="199"/>
      <c r="D18" s="166"/>
      <c r="E18" s="56"/>
      <c r="F18" s="210"/>
      <c r="G18" s="51"/>
      <c r="H18" s="51"/>
    </row>
    <row r="19" spans="1:8" ht="30" x14ac:dyDescent="0.25">
      <c r="A19" s="77" t="s">
        <v>36</v>
      </c>
      <c r="B19" s="78" t="s">
        <v>224</v>
      </c>
      <c r="C19" s="84" t="s">
        <v>225</v>
      </c>
      <c r="D19" s="178">
        <v>52.5</v>
      </c>
      <c r="E19" s="58"/>
      <c r="F19" s="1">
        <f>D19*E19</f>
        <v>0</v>
      </c>
      <c r="G19" s="51"/>
      <c r="H19" s="51"/>
    </row>
    <row r="20" spans="1:8" ht="45" x14ac:dyDescent="0.25">
      <c r="A20" s="77" t="s">
        <v>52</v>
      </c>
      <c r="B20" s="78" t="s">
        <v>226</v>
      </c>
      <c r="C20" s="79" t="s">
        <v>212</v>
      </c>
      <c r="D20" s="178">
        <f>370+61.2+3.2*0.3+299.08</f>
        <v>731.24</v>
      </c>
      <c r="E20" s="58"/>
      <c r="F20" s="1">
        <f t="shared" ref="F20:F24" si="1">D20*E20</f>
        <v>0</v>
      </c>
      <c r="G20" s="51"/>
      <c r="H20" s="51"/>
    </row>
    <row r="21" spans="1:8" ht="30" x14ac:dyDescent="0.25">
      <c r="A21" s="77" t="s">
        <v>53</v>
      </c>
      <c r="B21" s="78" t="s">
        <v>227</v>
      </c>
      <c r="C21" s="79" t="s">
        <v>212</v>
      </c>
      <c r="D21" s="178">
        <v>22</v>
      </c>
      <c r="E21" s="58"/>
      <c r="F21" s="1">
        <f t="shared" si="1"/>
        <v>0</v>
      </c>
      <c r="G21" s="51"/>
      <c r="H21" s="51"/>
    </row>
    <row r="22" spans="1:8" x14ac:dyDescent="0.25">
      <c r="A22" s="77" t="s">
        <v>54</v>
      </c>
      <c r="B22" s="78" t="s">
        <v>229</v>
      </c>
      <c r="C22" s="79" t="s">
        <v>44</v>
      </c>
      <c r="D22" s="178">
        <f>99348.56+15039.87</f>
        <v>114388.43</v>
      </c>
      <c r="E22" s="58"/>
      <c r="F22" s="1">
        <f t="shared" si="1"/>
        <v>0</v>
      </c>
      <c r="G22" s="51"/>
      <c r="H22" s="51"/>
    </row>
    <row r="23" spans="1:8" x14ac:dyDescent="0.25">
      <c r="A23" s="77" t="s">
        <v>55</v>
      </c>
      <c r="B23" s="78" t="s">
        <v>230</v>
      </c>
      <c r="C23" s="79" t="s">
        <v>44</v>
      </c>
      <c r="D23" s="178">
        <v>3843</v>
      </c>
      <c r="E23" s="58"/>
      <c r="F23" s="1">
        <f t="shared" si="1"/>
        <v>0</v>
      </c>
      <c r="G23" s="51"/>
      <c r="H23" s="51"/>
    </row>
    <row r="24" spans="1:8" x14ac:dyDescent="0.25">
      <c r="A24" s="77" t="s">
        <v>60</v>
      </c>
      <c r="B24" s="78" t="s">
        <v>231</v>
      </c>
      <c r="C24" s="79" t="s">
        <v>16</v>
      </c>
      <c r="D24" s="178">
        <v>874</v>
      </c>
      <c r="E24" s="58"/>
      <c r="F24" s="1">
        <f t="shared" si="1"/>
        <v>0</v>
      </c>
      <c r="G24" s="51"/>
      <c r="H24" s="51"/>
    </row>
    <row r="25" spans="1:8" x14ac:dyDescent="0.25">
      <c r="A25" s="81"/>
      <c r="B25" s="82" t="s">
        <v>232</v>
      </c>
      <c r="C25" s="81"/>
      <c r="D25" s="83"/>
      <c r="E25" s="60"/>
      <c r="F25" s="209">
        <f>SUM(F19:F24)</f>
        <v>0</v>
      </c>
      <c r="G25" s="51"/>
      <c r="H25" s="51"/>
    </row>
    <row r="26" spans="1:8" x14ac:dyDescent="0.25">
      <c r="A26" s="75" t="s">
        <v>187</v>
      </c>
      <c r="B26" s="76" t="s">
        <v>233</v>
      </c>
      <c r="C26" s="199"/>
      <c r="D26" s="166"/>
      <c r="E26" s="56"/>
      <c r="F26" s="210"/>
      <c r="G26" s="51"/>
      <c r="H26" s="51"/>
    </row>
    <row r="27" spans="1:8" ht="29.25" customHeight="1" x14ac:dyDescent="0.25">
      <c r="A27" s="77" t="s">
        <v>34</v>
      </c>
      <c r="B27" s="78" t="s">
        <v>234</v>
      </c>
      <c r="C27" s="79" t="s">
        <v>44</v>
      </c>
      <c r="D27" s="170">
        <v>63940</v>
      </c>
      <c r="E27" s="58"/>
      <c r="F27" s="1">
        <f>D27*E27</f>
        <v>0</v>
      </c>
      <c r="G27" s="51"/>
      <c r="H27" s="51"/>
    </row>
    <row r="28" spans="1:8" ht="29.25" customHeight="1" x14ac:dyDescent="0.25">
      <c r="A28" s="77" t="s">
        <v>10</v>
      </c>
      <c r="B28" s="78" t="s">
        <v>235</v>
      </c>
      <c r="C28" s="79" t="s">
        <v>44</v>
      </c>
      <c r="D28" s="170">
        <v>30675</v>
      </c>
      <c r="E28" s="58"/>
      <c r="F28" s="1">
        <f t="shared" ref="F28:F37" si="2">D28*E28</f>
        <v>0</v>
      </c>
      <c r="G28" s="51"/>
      <c r="H28" s="51"/>
    </row>
    <row r="29" spans="1:8" ht="29.25" customHeight="1" x14ac:dyDescent="0.25">
      <c r="A29" s="77" t="s">
        <v>11</v>
      </c>
      <c r="B29" s="78" t="s">
        <v>236</v>
      </c>
      <c r="C29" s="79" t="s">
        <v>44</v>
      </c>
      <c r="D29" s="170">
        <v>94615</v>
      </c>
      <c r="E29" s="61"/>
      <c r="F29" s="1">
        <f t="shared" si="2"/>
        <v>0</v>
      </c>
      <c r="G29" s="51"/>
      <c r="H29" s="51"/>
    </row>
    <row r="30" spans="1:8" ht="60" x14ac:dyDescent="0.25">
      <c r="A30" s="77" t="s">
        <v>416</v>
      </c>
      <c r="B30" s="162" t="s">
        <v>427</v>
      </c>
      <c r="C30" s="169" t="s">
        <v>44</v>
      </c>
      <c r="D30" s="170">
        <v>94615</v>
      </c>
      <c r="E30" s="180"/>
      <c r="F30" s="1">
        <f t="shared" si="2"/>
        <v>0</v>
      </c>
      <c r="G30" s="51"/>
      <c r="H30" s="51"/>
    </row>
    <row r="31" spans="1:8" ht="29.25" customHeight="1" x14ac:dyDescent="0.25">
      <c r="A31" s="77" t="s">
        <v>29</v>
      </c>
      <c r="B31" s="78" t="s">
        <v>237</v>
      </c>
      <c r="C31" s="84" t="s">
        <v>210</v>
      </c>
      <c r="D31" s="170">
        <v>133.25</v>
      </c>
      <c r="E31" s="58"/>
      <c r="F31" s="1">
        <f t="shared" si="2"/>
        <v>0</v>
      </c>
      <c r="G31" s="51"/>
      <c r="H31" s="51"/>
    </row>
    <row r="32" spans="1:8" ht="29.25" customHeight="1" x14ac:dyDescent="0.25">
      <c r="A32" s="77" t="s">
        <v>33</v>
      </c>
      <c r="B32" s="78" t="s">
        <v>238</v>
      </c>
      <c r="C32" s="84" t="s">
        <v>35</v>
      </c>
      <c r="D32" s="170">
        <v>129</v>
      </c>
      <c r="E32" s="58"/>
      <c r="F32" s="1">
        <f t="shared" si="2"/>
        <v>0</v>
      </c>
      <c r="G32" s="51"/>
      <c r="H32" s="51"/>
    </row>
    <row r="33" spans="1:8" ht="29.25" customHeight="1" x14ac:dyDescent="0.25">
      <c r="A33" s="77" t="s">
        <v>37</v>
      </c>
      <c r="B33" s="78" t="s">
        <v>239</v>
      </c>
      <c r="C33" s="84" t="s">
        <v>210</v>
      </c>
      <c r="D33" s="170">
        <f>181.22+40.14</f>
        <v>221.36</v>
      </c>
      <c r="E33" s="58"/>
      <c r="F33" s="1">
        <f t="shared" si="2"/>
        <v>0</v>
      </c>
      <c r="G33" s="51"/>
      <c r="H33" s="51"/>
    </row>
    <row r="34" spans="1:8" x14ac:dyDescent="0.25">
      <c r="A34" s="77" t="s">
        <v>38</v>
      </c>
      <c r="B34" s="78" t="s">
        <v>240</v>
      </c>
      <c r="C34" s="84" t="s">
        <v>16</v>
      </c>
      <c r="D34" s="170">
        <v>306.5</v>
      </c>
      <c r="E34" s="58"/>
      <c r="F34" s="1">
        <f t="shared" si="2"/>
        <v>0</v>
      </c>
      <c r="G34" s="51"/>
      <c r="H34" s="51"/>
    </row>
    <row r="35" spans="1:8" x14ac:dyDescent="0.25">
      <c r="A35" s="77" t="s">
        <v>12</v>
      </c>
      <c r="B35" s="78" t="s">
        <v>241</v>
      </c>
      <c r="C35" s="84" t="s">
        <v>16</v>
      </c>
      <c r="D35" s="170">
        <v>191.5</v>
      </c>
      <c r="E35" s="58"/>
      <c r="F35" s="1">
        <f t="shared" si="2"/>
        <v>0</v>
      </c>
      <c r="G35" s="51"/>
      <c r="H35" s="51"/>
    </row>
    <row r="36" spans="1:8" ht="15" customHeight="1" x14ac:dyDescent="0.25">
      <c r="A36" s="77" t="s">
        <v>56</v>
      </c>
      <c r="B36" s="78" t="s">
        <v>242</v>
      </c>
      <c r="C36" s="79" t="s">
        <v>44</v>
      </c>
      <c r="D36" s="170">
        <v>2587.1999999999998</v>
      </c>
      <c r="E36" s="58"/>
      <c r="F36" s="1">
        <f t="shared" si="2"/>
        <v>0</v>
      </c>
      <c r="G36" s="51"/>
      <c r="H36" s="51"/>
    </row>
    <row r="37" spans="1:8" x14ac:dyDescent="0.25">
      <c r="A37" s="77" t="s">
        <v>137</v>
      </c>
      <c r="B37" s="78" t="s">
        <v>243</v>
      </c>
      <c r="C37" s="84" t="s">
        <v>16</v>
      </c>
      <c r="D37" s="170">
        <v>1.35</v>
      </c>
      <c r="E37" s="58"/>
      <c r="F37" s="1">
        <f t="shared" si="2"/>
        <v>0</v>
      </c>
      <c r="G37" s="51"/>
      <c r="H37" s="51"/>
    </row>
    <row r="38" spans="1:8" x14ac:dyDescent="0.25">
      <c r="A38" s="81"/>
      <c r="B38" s="82" t="s">
        <v>244</v>
      </c>
      <c r="C38" s="81"/>
      <c r="D38" s="83"/>
      <c r="E38" s="60"/>
      <c r="F38" s="209">
        <f>SUM(F27:F37)</f>
        <v>0</v>
      </c>
      <c r="G38" s="51"/>
      <c r="H38" s="51"/>
    </row>
    <row r="39" spans="1:8" x14ac:dyDescent="0.25">
      <c r="A39" s="75" t="s">
        <v>245</v>
      </c>
      <c r="B39" s="76" t="s">
        <v>246</v>
      </c>
      <c r="C39" s="199"/>
      <c r="D39" s="166"/>
      <c r="E39" s="56"/>
      <c r="F39" s="210"/>
      <c r="G39" s="51"/>
      <c r="H39" s="51"/>
    </row>
    <row r="40" spans="1:8" ht="16.5" x14ac:dyDescent="0.25">
      <c r="A40" s="77" t="s">
        <v>15</v>
      </c>
      <c r="B40" s="85" t="s">
        <v>247</v>
      </c>
      <c r="C40" s="84" t="s">
        <v>248</v>
      </c>
      <c r="D40" s="164">
        <v>408</v>
      </c>
      <c r="E40" s="59"/>
      <c r="F40" s="1">
        <f>D40*E40</f>
        <v>0</v>
      </c>
      <c r="G40" s="51"/>
      <c r="H40" s="51"/>
    </row>
    <row r="41" spans="1:8" x14ac:dyDescent="0.25">
      <c r="A41" s="81"/>
      <c r="B41" s="82" t="s">
        <v>249</v>
      </c>
      <c r="C41" s="81"/>
      <c r="D41" s="83"/>
      <c r="E41" s="60"/>
      <c r="F41" s="209">
        <f>SUM(F40:F40)</f>
        <v>0</v>
      </c>
      <c r="G41" s="51"/>
      <c r="H41" s="51"/>
    </row>
    <row r="42" spans="1:8" x14ac:dyDescent="0.25">
      <c r="A42" s="75" t="s">
        <v>250</v>
      </c>
      <c r="B42" s="76" t="s">
        <v>251</v>
      </c>
      <c r="C42" s="199"/>
      <c r="D42" s="184"/>
      <c r="E42" s="56"/>
      <c r="F42" s="211"/>
      <c r="G42" s="51"/>
      <c r="H42" s="51"/>
    </row>
    <row r="43" spans="1:8" x14ac:dyDescent="0.25">
      <c r="A43" s="77" t="s">
        <v>20</v>
      </c>
      <c r="B43" s="85" t="s">
        <v>252</v>
      </c>
      <c r="C43" s="84" t="s">
        <v>35</v>
      </c>
      <c r="D43" s="164">
        <v>20</v>
      </c>
      <c r="E43" s="59"/>
      <c r="F43" s="1">
        <f>D43*E43</f>
        <v>0</v>
      </c>
      <c r="G43" s="51"/>
      <c r="H43" s="51"/>
    </row>
    <row r="44" spans="1:8" x14ac:dyDescent="0.25">
      <c r="A44" s="77" t="s">
        <v>32</v>
      </c>
      <c r="B44" s="85" t="s">
        <v>253</v>
      </c>
      <c r="C44" s="84" t="s">
        <v>35</v>
      </c>
      <c r="D44" s="188">
        <v>0</v>
      </c>
      <c r="E44" s="59"/>
      <c r="F44" s="1">
        <f t="shared" ref="F44:F45" si="3">D44*E44</f>
        <v>0</v>
      </c>
      <c r="G44" s="51"/>
      <c r="H44" s="51"/>
    </row>
    <row r="45" spans="1:8" x14ac:dyDescent="0.25">
      <c r="A45" s="77" t="s">
        <v>80</v>
      </c>
      <c r="B45" s="85" t="s">
        <v>255</v>
      </c>
      <c r="C45" s="84" t="s">
        <v>16</v>
      </c>
      <c r="D45" s="170">
        <v>9.74</v>
      </c>
      <c r="E45" s="58"/>
      <c r="F45" s="1">
        <f t="shared" si="3"/>
        <v>0</v>
      </c>
      <c r="G45" s="51"/>
      <c r="H45" s="51"/>
    </row>
    <row r="46" spans="1:8" x14ac:dyDescent="0.25">
      <c r="A46" s="81"/>
      <c r="B46" s="82" t="s">
        <v>256</v>
      </c>
      <c r="C46" s="81"/>
      <c r="D46" s="83"/>
      <c r="E46" s="60"/>
      <c r="F46" s="209">
        <f>SUM(F43:F45)</f>
        <v>0</v>
      </c>
      <c r="G46" s="51"/>
      <c r="H46" s="51"/>
    </row>
    <row r="47" spans="1:8" x14ac:dyDescent="0.25">
      <c r="A47" s="75" t="s">
        <v>190</v>
      </c>
      <c r="B47" s="76" t="s">
        <v>257</v>
      </c>
      <c r="C47" s="199"/>
      <c r="D47" s="191"/>
      <c r="E47" s="56"/>
      <c r="F47" s="210"/>
      <c r="G47" s="51"/>
      <c r="H47" s="51"/>
    </row>
    <row r="48" spans="1:8" ht="14.25" customHeight="1" x14ac:dyDescent="0.25">
      <c r="A48" s="77" t="s">
        <v>71</v>
      </c>
      <c r="B48" s="78" t="s">
        <v>258</v>
      </c>
      <c r="C48" s="79" t="s">
        <v>212</v>
      </c>
      <c r="D48" s="164">
        <v>480</v>
      </c>
      <c r="E48" s="62"/>
      <c r="F48" s="193">
        <f t="shared" ref="F48:F51" si="4">D48*E48</f>
        <v>0</v>
      </c>
      <c r="G48" s="51"/>
      <c r="H48" s="51"/>
    </row>
    <row r="49" spans="1:8" ht="14.25" customHeight="1" x14ac:dyDescent="0.25">
      <c r="A49" s="77" t="s">
        <v>83</v>
      </c>
      <c r="B49" s="78" t="s">
        <v>259</v>
      </c>
      <c r="C49" s="84" t="s">
        <v>16</v>
      </c>
      <c r="D49" s="164">
        <v>25</v>
      </c>
      <c r="E49" s="62"/>
      <c r="F49" s="193">
        <f t="shared" si="4"/>
        <v>0</v>
      </c>
      <c r="G49" s="51"/>
      <c r="H49" s="51"/>
    </row>
    <row r="50" spans="1:8" ht="14.25" customHeight="1" x14ac:dyDescent="0.25">
      <c r="A50" s="198" t="s">
        <v>419</v>
      </c>
      <c r="B50" s="78" t="s">
        <v>428</v>
      </c>
      <c r="C50" s="163" t="s">
        <v>406</v>
      </c>
      <c r="D50" s="164">
        <v>178.62</v>
      </c>
      <c r="E50" s="62"/>
      <c r="F50" s="193">
        <f t="shared" si="4"/>
        <v>0</v>
      </c>
      <c r="G50" s="51"/>
      <c r="H50" s="51"/>
    </row>
    <row r="51" spans="1:8" ht="14.25" customHeight="1" x14ac:dyDescent="0.25">
      <c r="A51" s="198" t="s">
        <v>421</v>
      </c>
      <c r="B51" s="78" t="s">
        <v>429</v>
      </c>
      <c r="C51" s="163" t="s">
        <v>406</v>
      </c>
      <c r="D51" s="164">
        <v>586.98</v>
      </c>
      <c r="E51" s="62"/>
      <c r="F51" s="193">
        <f t="shared" si="4"/>
        <v>0</v>
      </c>
      <c r="G51" s="51"/>
      <c r="H51" s="51"/>
    </row>
    <row r="52" spans="1:8" x14ac:dyDescent="0.25">
      <c r="A52" s="81"/>
      <c r="B52" s="82" t="s">
        <v>260</v>
      </c>
      <c r="C52" s="81"/>
      <c r="D52" s="83"/>
      <c r="E52" s="60"/>
      <c r="F52" s="209">
        <f>SUM(F48:F49)</f>
        <v>0</v>
      </c>
      <c r="G52" s="51"/>
      <c r="H52" s="51"/>
    </row>
    <row r="53" spans="1:8" x14ac:dyDescent="0.25">
      <c r="A53" s="75" t="s">
        <v>191</v>
      </c>
      <c r="B53" s="76" t="s">
        <v>261</v>
      </c>
      <c r="C53" s="199"/>
      <c r="D53" s="191"/>
      <c r="E53" s="56"/>
      <c r="F53" s="210"/>
      <c r="G53" s="51"/>
      <c r="H53" s="51"/>
    </row>
    <row r="54" spans="1:8" ht="30" x14ac:dyDescent="0.25">
      <c r="A54" s="77" t="s">
        <v>74</v>
      </c>
      <c r="B54" s="78" t="s">
        <v>262</v>
      </c>
      <c r="C54" s="84" t="s">
        <v>210</v>
      </c>
      <c r="D54" s="164">
        <v>2514</v>
      </c>
      <c r="E54" s="62"/>
      <c r="F54" s="1">
        <f>D54*E54</f>
        <v>0</v>
      </c>
      <c r="G54" s="51"/>
      <c r="H54" s="51"/>
    </row>
    <row r="55" spans="1:8" x14ac:dyDescent="0.25">
      <c r="A55" s="77" t="s">
        <v>76</v>
      </c>
      <c r="B55" s="85" t="s">
        <v>263</v>
      </c>
      <c r="C55" s="79" t="s">
        <v>16</v>
      </c>
      <c r="D55" s="164">
        <v>760</v>
      </c>
      <c r="E55" s="59"/>
      <c r="F55" s="1">
        <f>D55*E55</f>
        <v>0</v>
      </c>
      <c r="G55" s="51"/>
      <c r="H55" s="51"/>
    </row>
    <row r="56" spans="1:8" ht="30" x14ac:dyDescent="0.25">
      <c r="A56" s="77" t="s">
        <v>77</v>
      </c>
      <c r="B56" s="85" t="s">
        <v>264</v>
      </c>
      <c r="C56" s="84" t="s">
        <v>248</v>
      </c>
      <c r="D56" s="164">
        <v>153.80000000000001</v>
      </c>
      <c r="E56" s="59"/>
      <c r="F56" s="1">
        <f>D56*E56</f>
        <v>0</v>
      </c>
      <c r="G56" s="51"/>
      <c r="H56" s="51"/>
    </row>
    <row r="57" spans="1:8" x14ac:dyDescent="0.25">
      <c r="A57" s="77"/>
      <c r="B57" s="85"/>
      <c r="C57" s="84"/>
      <c r="D57" s="164">
        <v>20.41</v>
      </c>
      <c r="E57" s="59"/>
      <c r="F57" s="1">
        <f>D57*E57</f>
        <v>0</v>
      </c>
      <c r="G57" s="51"/>
      <c r="H57" s="51"/>
    </row>
    <row r="58" spans="1:8" x14ac:dyDescent="0.25">
      <c r="A58" s="81"/>
      <c r="B58" s="82" t="s">
        <v>265</v>
      </c>
      <c r="C58" s="81"/>
      <c r="D58" s="60"/>
      <c r="E58" s="60"/>
      <c r="F58" s="209">
        <f>SUM(F54:F55)</f>
        <v>0</v>
      </c>
      <c r="G58" s="51"/>
      <c r="H58" s="51"/>
    </row>
    <row r="59" spans="1:8" x14ac:dyDescent="0.25">
      <c r="A59" s="276" t="s">
        <v>266</v>
      </c>
      <c r="B59" s="276"/>
      <c r="C59" s="276"/>
      <c r="D59" s="276"/>
      <c r="E59" s="276"/>
      <c r="F59" s="200">
        <f>F58+F52+F25+F38+F17+F46+F41</f>
        <v>0</v>
      </c>
      <c r="G59" s="51"/>
      <c r="H59" s="51"/>
    </row>
    <row r="60" spans="1:8" x14ac:dyDescent="0.25">
      <c r="A60" s="276" t="s">
        <v>267</v>
      </c>
      <c r="B60" s="276"/>
      <c r="C60" s="276"/>
      <c r="D60" s="276"/>
      <c r="E60" s="276"/>
      <c r="F60" s="201">
        <f>F59*0.24</f>
        <v>0</v>
      </c>
      <c r="G60" s="51"/>
      <c r="H60" s="51"/>
    </row>
    <row r="61" spans="1:8" x14ac:dyDescent="0.25">
      <c r="A61" s="277" t="s">
        <v>268</v>
      </c>
      <c r="B61" s="277"/>
      <c r="C61" s="277"/>
      <c r="D61" s="63"/>
      <c r="E61" s="63"/>
      <c r="F61" s="64"/>
      <c r="G61" s="51"/>
      <c r="H61" s="51"/>
    </row>
    <row r="62" spans="1:8" x14ac:dyDescent="0.25">
      <c r="A62" s="65"/>
      <c r="B62" s="66"/>
      <c r="C62" s="278" t="s">
        <v>269</v>
      </c>
      <c r="D62" s="278"/>
      <c r="E62" s="278"/>
      <c r="F62" s="279"/>
      <c r="G62" s="51"/>
      <c r="H62" s="51"/>
    </row>
    <row r="63" spans="1:8" ht="15.75" x14ac:dyDescent="0.25">
      <c r="A63" s="67"/>
      <c r="B63" s="68" t="s">
        <v>270</v>
      </c>
      <c r="C63" s="280"/>
      <c r="D63" s="280"/>
      <c r="E63" s="280"/>
      <c r="F63" s="281"/>
      <c r="G63" s="51"/>
      <c r="H63" s="51"/>
    </row>
    <row r="64" spans="1:8" x14ac:dyDescent="0.25">
      <c r="A64" s="69"/>
      <c r="B64" s="51"/>
      <c r="C64" s="280"/>
      <c r="D64" s="280"/>
      <c r="E64" s="280"/>
      <c r="F64" s="281"/>
      <c r="G64" s="51"/>
      <c r="H64" s="51"/>
    </row>
    <row r="65" spans="1:8" x14ac:dyDescent="0.25">
      <c r="A65" s="69"/>
      <c r="B65" s="51"/>
      <c r="C65" s="280"/>
      <c r="D65" s="280"/>
      <c r="E65" s="280"/>
      <c r="F65" s="281"/>
      <c r="G65" s="51"/>
      <c r="H65" s="51"/>
    </row>
    <row r="66" spans="1:8" x14ac:dyDescent="0.25">
      <c r="A66" s="70"/>
      <c r="B66" s="51"/>
      <c r="C66" s="280"/>
      <c r="D66" s="280"/>
      <c r="E66" s="280"/>
      <c r="F66" s="281"/>
      <c r="G66" s="51"/>
      <c r="H66" s="51"/>
    </row>
    <row r="67" spans="1:8" ht="15.75" x14ac:dyDescent="0.25">
      <c r="A67" s="71"/>
      <c r="B67" s="72"/>
      <c r="C67" s="274" t="s">
        <v>271</v>
      </c>
      <c r="D67" s="274"/>
      <c r="E67" s="274"/>
      <c r="F67" s="275"/>
      <c r="G67" s="51"/>
      <c r="H67" s="51"/>
    </row>
    <row r="68" spans="1:8" x14ac:dyDescent="0.25">
      <c r="G68" s="51"/>
      <c r="H68" s="51"/>
    </row>
    <row r="69" spans="1:8" x14ac:dyDescent="0.25">
      <c r="G69" s="51"/>
      <c r="H69" s="51"/>
    </row>
    <row r="70" spans="1:8" x14ac:dyDescent="0.25">
      <c r="G70" s="54"/>
      <c r="H70" s="51"/>
    </row>
    <row r="71" spans="1:8" x14ac:dyDescent="0.25">
      <c r="G71" s="54"/>
      <c r="H71" s="51"/>
    </row>
    <row r="72" spans="1:8" x14ac:dyDescent="0.25">
      <c r="G72" s="51"/>
      <c r="H72" s="51"/>
    </row>
    <row r="73" spans="1:8" x14ac:dyDescent="0.25">
      <c r="G73" s="51"/>
      <c r="H73" s="51"/>
    </row>
    <row r="74" spans="1:8" x14ac:dyDescent="0.25">
      <c r="G74" s="51"/>
      <c r="H74" s="51"/>
    </row>
    <row r="75" spans="1:8" x14ac:dyDescent="0.25">
      <c r="G75" s="51"/>
      <c r="H75" s="51"/>
    </row>
    <row r="76" spans="1:8" x14ac:dyDescent="0.25">
      <c r="G76" s="51"/>
      <c r="H76" s="51"/>
    </row>
    <row r="77" spans="1:8" x14ac:dyDescent="0.25">
      <c r="G77" s="51"/>
      <c r="H77" s="51"/>
    </row>
    <row r="78" spans="1:8" x14ac:dyDescent="0.25">
      <c r="G78" s="51"/>
      <c r="H78" s="51"/>
    </row>
    <row r="79" spans="1:8" x14ac:dyDescent="0.25">
      <c r="G79" s="51"/>
      <c r="H79" s="51"/>
    </row>
    <row r="80" spans="1:8" x14ac:dyDescent="0.25">
      <c r="G80" s="51"/>
      <c r="H80" s="51"/>
    </row>
    <row r="81" spans="7:8" x14ac:dyDescent="0.25">
      <c r="G81" s="51"/>
      <c r="H81" s="51"/>
    </row>
    <row r="82" spans="7:8" x14ac:dyDescent="0.25">
      <c r="G82" s="51"/>
      <c r="H82" s="51"/>
    </row>
    <row r="83" spans="7:8" x14ac:dyDescent="0.25">
      <c r="G83" s="51"/>
      <c r="H83" s="51"/>
    </row>
    <row r="84" spans="7:8" x14ac:dyDescent="0.25">
      <c r="G84" s="51"/>
      <c r="H84" s="51"/>
    </row>
    <row r="85" spans="7:8" x14ac:dyDescent="0.25">
      <c r="G85" s="51"/>
      <c r="H85" s="51"/>
    </row>
    <row r="86" spans="7:8" x14ac:dyDescent="0.25">
      <c r="G86" s="51"/>
      <c r="H86" s="51"/>
    </row>
    <row r="87" spans="7:8" x14ac:dyDescent="0.25">
      <c r="G87" s="51"/>
      <c r="H87" s="51"/>
    </row>
    <row r="88" spans="7:8" x14ac:dyDescent="0.25">
      <c r="G88" s="51"/>
      <c r="H88" s="51"/>
    </row>
    <row r="89" spans="7:8" x14ac:dyDescent="0.25">
      <c r="G89" s="51"/>
      <c r="H89" s="51"/>
    </row>
    <row r="90" spans="7:8" x14ac:dyDescent="0.25">
      <c r="G90" s="51"/>
      <c r="H90" s="51"/>
    </row>
    <row r="91" spans="7:8" x14ac:dyDescent="0.25">
      <c r="G91" s="51"/>
      <c r="H91" s="51"/>
    </row>
    <row r="92" spans="7:8" x14ac:dyDescent="0.25">
      <c r="G92" s="51"/>
      <c r="H92" s="51"/>
    </row>
    <row r="93" spans="7:8" x14ac:dyDescent="0.25">
      <c r="G93" s="51"/>
      <c r="H93" s="51"/>
    </row>
    <row r="94" spans="7:8" x14ac:dyDescent="0.25">
      <c r="G94" s="51"/>
      <c r="H94" s="51"/>
    </row>
    <row r="95" spans="7:8" x14ac:dyDescent="0.25">
      <c r="G95" s="51"/>
      <c r="H95" s="51"/>
    </row>
    <row r="96" spans="7:8" x14ac:dyDescent="0.25">
      <c r="G96" s="51"/>
      <c r="H96" s="51"/>
    </row>
    <row r="97" spans="7:8" x14ac:dyDescent="0.25">
      <c r="G97" s="51"/>
      <c r="H97" s="51"/>
    </row>
    <row r="98" spans="7:8" x14ac:dyDescent="0.25">
      <c r="G98" s="51"/>
      <c r="H98" s="51"/>
    </row>
    <row r="99" spans="7:8" x14ac:dyDescent="0.25">
      <c r="G99" s="51"/>
      <c r="H99" s="51"/>
    </row>
    <row r="100" spans="7:8" x14ac:dyDescent="0.25">
      <c r="G100" s="51"/>
      <c r="H100" s="51"/>
    </row>
    <row r="101" spans="7:8" x14ac:dyDescent="0.25">
      <c r="G101" s="51"/>
      <c r="H101" s="51"/>
    </row>
    <row r="102" spans="7:8" x14ac:dyDescent="0.25">
      <c r="G102" s="51"/>
      <c r="H102" s="51"/>
    </row>
    <row r="103" spans="7:8" x14ac:dyDescent="0.25">
      <c r="G103" s="51"/>
      <c r="H103" s="51"/>
    </row>
    <row r="104" spans="7:8" x14ac:dyDescent="0.25">
      <c r="G104" s="51"/>
      <c r="H104" s="51"/>
    </row>
    <row r="105" spans="7:8" x14ac:dyDescent="0.25">
      <c r="G105" s="51"/>
      <c r="H105" s="51"/>
    </row>
    <row r="106" spans="7:8" x14ac:dyDescent="0.25">
      <c r="G106" s="51"/>
      <c r="H106" s="51"/>
    </row>
    <row r="107" spans="7:8" x14ac:dyDescent="0.25">
      <c r="G107" s="51"/>
      <c r="H107" s="51"/>
    </row>
    <row r="108" spans="7:8" x14ac:dyDescent="0.25">
      <c r="G108" s="51"/>
      <c r="H108" s="51"/>
    </row>
    <row r="109" spans="7:8" x14ac:dyDescent="0.25">
      <c r="G109" s="51"/>
      <c r="H109" s="51"/>
    </row>
    <row r="110" spans="7:8" x14ac:dyDescent="0.25">
      <c r="G110" s="51"/>
      <c r="H110" s="51"/>
    </row>
    <row r="111" spans="7:8" x14ac:dyDescent="0.25">
      <c r="G111" s="51"/>
      <c r="H111" s="51"/>
    </row>
    <row r="112" spans="7:8" x14ac:dyDescent="0.25">
      <c r="G112" s="51"/>
      <c r="H112" s="51"/>
    </row>
    <row r="113" spans="7:8" x14ac:dyDescent="0.25">
      <c r="G113" s="51"/>
      <c r="H113" s="51"/>
    </row>
    <row r="114" spans="7:8" x14ac:dyDescent="0.25">
      <c r="G114" s="51"/>
      <c r="H114" s="51"/>
    </row>
    <row r="115" spans="7:8" x14ac:dyDescent="0.25">
      <c r="G115" s="51"/>
      <c r="H115" s="51"/>
    </row>
    <row r="116" spans="7:8" x14ac:dyDescent="0.25">
      <c r="G116" s="51"/>
      <c r="H116" s="51"/>
    </row>
    <row r="117" spans="7:8" x14ac:dyDescent="0.25">
      <c r="G117" s="51"/>
      <c r="H117" s="51"/>
    </row>
    <row r="118" spans="7:8" x14ac:dyDescent="0.25">
      <c r="G118" s="51"/>
      <c r="H118" s="51"/>
    </row>
    <row r="119" spans="7:8" x14ac:dyDescent="0.25">
      <c r="G119" s="51"/>
      <c r="H119" s="51"/>
    </row>
    <row r="120" spans="7:8" x14ac:dyDescent="0.25">
      <c r="G120" s="51"/>
      <c r="H120" s="51"/>
    </row>
    <row r="121" spans="7:8" x14ac:dyDescent="0.25">
      <c r="G121" s="51"/>
      <c r="H121" s="51"/>
    </row>
    <row r="122" spans="7:8" x14ac:dyDescent="0.25">
      <c r="G122" s="51"/>
      <c r="H122" s="51"/>
    </row>
    <row r="123" spans="7:8" x14ac:dyDescent="0.25">
      <c r="G123" s="51"/>
      <c r="H123" s="51"/>
    </row>
    <row r="124" spans="7:8" x14ac:dyDescent="0.25">
      <c r="G124" s="51"/>
      <c r="H124" s="51"/>
    </row>
    <row r="125" spans="7:8" x14ac:dyDescent="0.25">
      <c r="G125" s="51"/>
      <c r="H125" s="51"/>
    </row>
    <row r="126" spans="7:8" x14ac:dyDescent="0.25">
      <c r="G126" s="51"/>
      <c r="H126" s="51"/>
    </row>
    <row r="127" spans="7:8" x14ac:dyDescent="0.25">
      <c r="G127" s="51"/>
      <c r="H127" s="51"/>
    </row>
    <row r="128" spans="7:8" x14ac:dyDescent="0.25">
      <c r="G128" s="51"/>
      <c r="H128" s="51"/>
    </row>
    <row r="129" spans="7:8" x14ac:dyDescent="0.25">
      <c r="G129" s="51"/>
      <c r="H129" s="51"/>
    </row>
    <row r="130" spans="7:8" x14ac:dyDescent="0.25">
      <c r="G130" s="51"/>
      <c r="H130" s="51"/>
    </row>
    <row r="131" spans="7:8" x14ac:dyDescent="0.25">
      <c r="G131" s="51"/>
      <c r="H131" s="51"/>
    </row>
    <row r="132" spans="7:8" x14ac:dyDescent="0.25">
      <c r="G132" s="51"/>
      <c r="H132" s="51"/>
    </row>
    <row r="133" spans="7:8" x14ac:dyDescent="0.25">
      <c r="G133" s="51"/>
      <c r="H133" s="51"/>
    </row>
    <row r="134" spans="7:8" x14ac:dyDescent="0.25">
      <c r="G134" s="51"/>
      <c r="H134" s="51"/>
    </row>
    <row r="135" spans="7:8" x14ac:dyDescent="0.25">
      <c r="G135" s="51"/>
      <c r="H135" s="51"/>
    </row>
    <row r="136" spans="7:8" x14ac:dyDescent="0.25">
      <c r="G136" s="51"/>
      <c r="H136" s="51"/>
    </row>
    <row r="137" spans="7:8" x14ac:dyDescent="0.25">
      <c r="G137" s="51"/>
      <c r="H137" s="51"/>
    </row>
    <row r="138" spans="7:8" x14ac:dyDescent="0.25">
      <c r="G138" s="51"/>
      <c r="H138" s="51"/>
    </row>
    <row r="139" spans="7:8" x14ac:dyDescent="0.25">
      <c r="G139" s="51"/>
      <c r="H139" s="51"/>
    </row>
    <row r="140" spans="7:8" x14ac:dyDescent="0.25">
      <c r="G140" s="51"/>
      <c r="H140" s="51"/>
    </row>
    <row r="141" spans="7:8" x14ac:dyDescent="0.25">
      <c r="G141" s="51"/>
      <c r="H141" s="51"/>
    </row>
    <row r="142" spans="7:8" x14ac:dyDescent="0.25">
      <c r="G142" s="51"/>
      <c r="H142" s="51"/>
    </row>
    <row r="143" spans="7:8" x14ac:dyDescent="0.25">
      <c r="G143" s="51"/>
      <c r="H143" s="51"/>
    </row>
    <row r="144" spans="7:8" x14ac:dyDescent="0.25">
      <c r="G144" s="51"/>
      <c r="H144" s="51"/>
    </row>
    <row r="145" spans="1:8" x14ac:dyDescent="0.25">
      <c r="G145" s="51"/>
      <c r="H145" s="51"/>
    </row>
    <row r="146" spans="1:8" x14ac:dyDescent="0.25">
      <c r="G146" s="51"/>
      <c r="H146" s="51"/>
    </row>
    <row r="147" spans="1:8" x14ac:dyDescent="0.25">
      <c r="G147" s="51"/>
      <c r="H147" s="51"/>
    </row>
    <row r="148" spans="1:8" x14ac:dyDescent="0.25">
      <c r="G148" s="51"/>
      <c r="H148" s="51"/>
    </row>
    <row r="149" spans="1:8" x14ac:dyDescent="0.25">
      <c r="G149" s="51"/>
      <c r="H149" s="51"/>
    </row>
    <row r="150" spans="1:8" x14ac:dyDescent="0.25">
      <c r="A150" s="74"/>
    </row>
    <row r="151" spans="1:8" x14ac:dyDescent="0.25">
      <c r="A151" s="74"/>
    </row>
    <row r="152" spans="1:8" x14ac:dyDescent="0.25">
      <c r="A152" s="74"/>
    </row>
    <row r="153" spans="1:8" x14ac:dyDescent="0.25">
      <c r="A153" s="74"/>
    </row>
    <row r="154" spans="1:8" x14ac:dyDescent="0.25">
      <c r="A154" s="74"/>
    </row>
  </sheetData>
  <sheetProtection algorithmName="SHA-512" hashValue="jEJk+NTQ1wBrhjktFdKb1UfN6Tvk62dM4O2WBGW/QlvfJyVnmL4gtzXQLlwgiOMh/b07z2SJtRxeDXbUP1OV6w==" saltValue="pqiqft97UGTJJLS2WtSdgw==" spinCount="100000" sheet="1" formatCells="0" formatColumns="0" formatRows="0" insertColumns="0" insertRows="0" deleteColumns="0" deleteRows="0"/>
  <mergeCells count="13">
    <mergeCell ref="C67:F67"/>
    <mergeCell ref="A59:E59"/>
    <mergeCell ref="A60:E60"/>
    <mergeCell ref="A61:C61"/>
    <mergeCell ref="C62:F62"/>
    <mergeCell ref="C63:F63"/>
    <mergeCell ref="C64:F66"/>
    <mergeCell ref="A1:F1"/>
    <mergeCell ref="A2:A4"/>
    <mergeCell ref="B2:B4"/>
    <mergeCell ref="C2:C4"/>
    <mergeCell ref="D2:D4"/>
    <mergeCell ref="E2:E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98E59-5ADF-4BE9-BBBD-5A6286F47505}">
  <dimension ref="A1:F80"/>
  <sheetViews>
    <sheetView workbookViewId="0">
      <pane ySplit="2" topLeftCell="A3" activePane="bottomLeft" state="frozen"/>
      <selection pane="bottomLeft" activeCell="D2" sqref="A1:D1048576"/>
    </sheetView>
  </sheetViews>
  <sheetFormatPr defaultColWidth="9.140625" defaultRowHeight="14.25" x14ac:dyDescent="0.2"/>
  <cols>
    <col min="1" max="1" width="7.85546875" style="19" customWidth="1"/>
    <col min="2" max="2" width="73.7109375" style="19" bestFit="1" customWidth="1"/>
    <col min="3" max="3" width="6.85546875" style="19" bestFit="1" customWidth="1"/>
    <col min="4" max="4" width="15.42578125" style="19" customWidth="1"/>
    <col min="5" max="5" width="11.85546875" style="19" customWidth="1"/>
    <col min="6" max="6" width="11.7109375" style="19" bestFit="1" customWidth="1"/>
    <col min="7" max="16384" width="9.140625" style="19"/>
  </cols>
  <sheetData>
    <row r="1" spans="1:6" x14ac:dyDescent="0.2">
      <c r="A1" s="282" t="s">
        <v>198</v>
      </c>
      <c r="B1" s="282"/>
      <c r="C1" s="282"/>
      <c r="D1" s="282"/>
      <c r="E1" s="282"/>
      <c r="F1" s="282"/>
    </row>
    <row r="2" spans="1:6" ht="42.75" x14ac:dyDescent="0.2">
      <c r="A2" s="20" t="s">
        <v>199</v>
      </c>
      <c r="B2" s="20" t="s">
        <v>200</v>
      </c>
      <c r="C2" s="21" t="s">
        <v>201</v>
      </c>
      <c r="D2" s="22" t="s">
        <v>202</v>
      </c>
      <c r="E2" s="20" t="s">
        <v>203</v>
      </c>
      <c r="F2" s="20" t="s">
        <v>373</v>
      </c>
    </row>
    <row r="3" spans="1:6" x14ac:dyDescent="0.2">
      <c r="A3" s="287" t="s">
        <v>272</v>
      </c>
      <c r="B3" s="287"/>
      <c r="C3" s="287"/>
      <c r="D3" s="287"/>
      <c r="E3" s="287"/>
      <c r="F3" s="287"/>
    </row>
    <row r="4" spans="1:6" x14ac:dyDescent="0.2">
      <c r="A4" s="38"/>
      <c r="B4" s="39" t="s">
        <v>273</v>
      </c>
      <c r="C4" s="39"/>
      <c r="D4" s="23"/>
      <c r="E4" s="23"/>
      <c r="F4" s="24"/>
    </row>
    <row r="5" spans="1:6" x14ac:dyDescent="0.2">
      <c r="A5" s="40">
        <v>1</v>
      </c>
      <c r="B5" s="41" t="s">
        <v>274</v>
      </c>
      <c r="C5" s="42" t="s">
        <v>16</v>
      </c>
      <c r="D5" s="25" t="s">
        <v>275</v>
      </c>
      <c r="E5" s="26"/>
      <c r="F5" s="203">
        <f t="shared" ref="F5:F14" si="0">D5*E5</f>
        <v>0</v>
      </c>
    </row>
    <row r="6" spans="1:6" x14ac:dyDescent="0.2">
      <c r="A6" s="40">
        <v>2</v>
      </c>
      <c r="B6" s="41" t="s">
        <v>276</v>
      </c>
      <c r="C6" s="43" t="s">
        <v>16</v>
      </c>
      <c r="D6" s="25" t="s">
        <v>277</v>
      </c>
      <c r="E6" s="26"/>
      <c r="F6" s="203">
        <f t="shared" si="0"/>
        <v>0</v>
      </c>
    </row>
    <row r="7" spans="1:6" x14ac:dyDescent="0.2">
      <c r="A7" s="40">
        <v>3</v>
      </c>
      <c r="B7" s="41" t="s">
        <v>278</v>
      </c>
      <c r="C7" s="42" t="s">
        <v>16</v>
      </c>
      <c r="D7" s="25" t="s">
        <v>279</v>
      </c>
      <c r="E7" s="26"/>
      <c r="F7" s="203">
        <f t="shared" si="0"/>
        <v>0</v>
      </c>
    </row>
    <row r="8" spans="1:6" x14ac:dyDescent="0.2">
      <c r="A8" s="40">
        <v>4</v>
      </c>
      <c r="B8" s="41" t="s">
        <v>280</v>
      </c>
      <c r="C8" s="42" t="s">
        <v>16</v>
      </c>
      <c r="D8" s="25" t="s">
        <v>275</v>
      </c>
      <c r="E8" s="26"/>
      <c r="F8" s="203">
        <f t="shared" si="0"/>
        <v>0</v>
      </c>
    </row>
    <row r="9" spans="1:6" x14ac:dyDescent="0.2">
      <c r="A9" s="40">
        <v>5</v>
      </c>
      <c r="B9" s="41" t="s">
        <v>281</v>
      </c>
      <c r="C9" s="43" t="s">
        <v>16</v>
      </c>
      <c r="D9" s="25" t="s">
        <v>277</v>
      </c>
      <c r="E9" s="26"/>
      <c r="F9" s="203">
        <f t="shared" si="0"/>
        <v>0</v>
      </c>
    </row>
    <row r="10" spans="1:6" x14ac:dyDescent="0.2">
      <c r="A10" s="40">
        <v>6</v>
      </c>
      <c r="B10" s="41" t="s">
        <v>282</v>
      </c>
      <c r="C10" s="42" t="s">
        <v>16</v>
      </c>
      <c r="D10" s="25" t="s">
        <v>279</v>
      </c>
      <c r="E10" s="26"/>
      <c r="F10" s="203">
        <f t="shared" si="0"/>
        <v>0</v>
      </c>
    </row>
    <row r="11" spans="1:6" x14ac:dyDescent="0.2">
      <c r="A11" s="40">
        <v>7</v>
      </c>
      <c r="B11" s="41" t="s">
        <v>283</v>
      </c>
      <c r="C11" s="43" t="s">
        <v>35</v>
      </c>
      <c r="D11" s="25" t="s">
        <v>284</v>
      </c>
      <c r="E11" s="26"/>
      <c r="F11" s="203">
        <f t="shared" si="0"/>
        <v>0</v>
      </c>
    </row>
    <row r="12" spans="1:6" x14ac:dyDescent="0.2">
      <c r="A12" s="40">
        <v>8</v>
      </c>
      <c r="B12" s="41" t="s">
        <v>431</v>
      </c>
      <c r="C12" s="43" t="s">
        <v>35</v>
      </c>
      <c r="D12" s="25" t="s">
        <v>285</v>
      </c>
      <c r="E12" s="26"/>
      <c r="F12" s="203">
        <f t="shared" si="0"/>
        <v>0</v>
      </c>
    </row>
    <row r="13" spans="1:6" x14ac:dyDescent="0.2">
      <c r="A13" s="40">
        <v>9</v>
      </c>
      <c r="B13" s="41" t="s">
        <v>286</v>
      </c>
      <c r="C13" s="43" t="s">
        <v>35</v>
      </c>
      <c r="D13" s="25" t="s">
        <v>287</v>
      </c>
      <c r="E13" s="26"/>
      <c r="F13" s="203">
        <f t="shared" si="0"/>
        <v>0</v>
      </c>
    </row>
    <row r="14" spans="1:6" x14ac:dyDescent="0.2">
      <c r="A14" s="40">
        <v>10</v>
      </c>
      <c r="B14" s="41" t="s">
        <v>288</v>
      </c>
      <c r="C14" s="43" t="s">
        <v>35</v>
      </c>
      <c r="D14" s="25" t="s">
        <v>287</v>
      </c>
      <c r="E14" s="26"/>
      <c r="F14" s="203">
        <f t="shared" si="0"/>
        <v>0</v>
      </c>
    </row>
    <row r="15" spans="1:6" x14ac:dyDescent="0.2">
      <c r="A15" s="44"/>
      <c r="B15" s="45"/>
      <c r="C15" s="46"/>
      <c r="D15" s="27"/>
      <c r="E15" s="27"/>
      <c r="F15" s="204">
        <f>SUM(F5:F14)</f>
        <v>0</v>
      </c>
    </row>
    <row r="16" spans="1:6" x14ac:dyDescent="0.2">
      <c r="A16" s="38"/>
      <c r="B16" s="39" t="s">
        <v>289</v>
      </c>
      <c r="C16" s="39"/>
      <c r="D16" s="23"/>
      <c r="E16" s="23"/>
      <c r="F16" s="205"/>
    </row>
    <row r="17" spans="1:6" x14ac:dyDescent="0.2">
      <c r="A17" s="40">
        <v>1</v>
      </c>
      <c r="B17" s="41" t="s">
        <v>290</v>
      </c>
      <c r="C17" s="43" t="s">
        <v>16</v>
      </c>
      <c r="D17" s="25" t="s">
        <v>291</v>
      </c>
      <c r="E17" s="26"/>
      <c r="F17" s="203">
        <f>D17*E17</f>
        <v>0</v>
      </c>
    </row>
    <row r="18" spans="1:6" x14ac:dyDescent="0.2">
      <c r="A18" s="40">
        <v>2</v>
      </c>
      <c r="B18" s="41" t="s">
        <v>292</v>
      </c>
      <c r="C18" s="43" t="s">
        <v>16</v>
      </c>
      <c r="D18" s="25" t="s">
        <v>293</v>
      </c>
      <c r="E18" s="26"/>
      <c r="F18" s="203">
        <f>D18*E18</f>
        <v>0</v>
      </c>
    </row>
    <row r="19" spans="1:6" x14ac:dyDescent="0.2">
      <c r="A19" s="40">
        <v>3</v>
      </c>
      <c r="B19" s="41" t="s">
        <v>294</v>
      </c>
      <c r="C19" s="43" t="s">
        <v>35</v>
      </c>
      <c r="D19" s="25" t="s">
        <v>254</v>
      </c>
      <c r="E19" s="26"/>
      <c r="F19" s="203">
        <f>D19*E19</f>
        <v>0</v>
      </c>
    </row>
    <row r="20" spans="1:6" x14ac:dyDescent="0.2">
      <c r="A20" s="44"/>
      <c r="B20" s="45"/>
      <c r="C20" s="46"/>
      <c r="D20" s="27"/>
      <c r="E20" s="27"/>
      <c r="F20" s="204">
        <f>SUM(F17:F19)</f>
        <v>0</v>
      </c>
    </row>
    <row r="21" spans="1:6" x14ac:dyDescent="0.2">
      <c r="A21" s="38"/>
      <c r="B21" s="39" t="s">
        <v>295</v>
      </c>
      <c r="C21" s="39"/>
      <c r="D21" s="23"/>
      <c r="E21" s="23"/>
      <c r="F21" s="205"/>
    </row>
    <row r="22" spans="1:6" x14ac:dyDescent="0.2">
      <c r="A22" s="40">
        <v>1</v>
      </c>
      <c r="B22" s="41" t="s">
        <v>296</v>
      </c>
      <c r="C22" s="42" t="s">
        <v>16</v>
      </c>
      <c r="D22" s="25" t="s">
        <v>297</v>
      </c>
      <c r="E22" s="26"/>
      <c r="F22" s="203">
        <f t="shared" ref="F22:F28" si="1">D22*E22</f>
        <v>0</v>
      </c>
    </row>
    <row r="23" spans="1:6" x14ac:dyDescent="0.2">
      <c r="A23" s="40">
        <v>2</v>
      </c>
      <c r="B23" s="41" t="s">
        <v>298</v>
      </c>
      <c r="C23" s="43" t="s">
        <v>16</v>
      </c>
      <c r="D23" s="25" t="s">
        <v>299</v>
      </c>
      <c r="E23" s="26"/>
      <c r="F23" s="203">
        <f t="shared" si="1"/>
        <v>0</v>
      </c>
    </row>
    <row r="24" spans="1:6" x14ac:dyDescent="0.2">
      <c r="A24" s="40">
        <v>3</v>
      </c>
      <c r="B24" s="41" t="s">
        <v>300</v>
      </c>
      <c r="C24" s="42" t="s">
        <v>16</v>
      </c>
      <c r="D24" s="25" t="s">
        <v>228</v>
      </c>
      <c r="E24" s="26"/>
      <c r="F24" s="203">
        <f t="shared" si="1"/>
        <v>0</v>
      </c>
    </row>
    <row r="25" spans="1:6" x14ac:dyDescent="0.2">
      <c r="A25" s="40">
        <v>4</v>
      </c>
      <c r="B25" s="41" t="s">
        <v>301</v>
      </c>
      <c r="C25" s="42" t="s">
        <v>16</v>
      </c>
      <c r="D25" s="25" t="s">
        <v>302</v>
      </c>
      <c r="E25" s="26"/>
      <c r="F25" s="203">
        <f t="shared" si="1"/>
        <v>0</v>
      </c>
    </row>
    <row r="26" spans="1:6" x14ac:dyDescent="0.2">
      <c r="A26" s="40">
        <v>5</v>
      </c>
      <c r="B26" s="41" t="s">
        <v>303</v>
      </c>
      <c r="C26" s="43" t="s">
        <v>35</v>
      </c>
      <c r="D26" s="25" t="s">
        <v>284</v>
      </c>
      <c r="E26" s="26"/>
      <c r="F26" s="203">
        <f t="shared" si="1"/>
        <v>0</v>
      </c>
    </row>
    <row r="27" spans="1:6" ht="15" customHeight="1" x14ac:dyDescent="0.2">
      <c r="A27" s="40">
        <v>6</v>
      </c>
      <c r="B27" s="41" t="s">
        <v>304</v>
      </c>
      <c r="C27" s="43" t="s">
        <v>35</v>
      </c>
      <c r="D27" s="25" t="s">
        <v>287</v>
      </c>
      <c r="E27" s="26"/>
      <c r="F27" s="203">
        <f t="shared" si="1"/>
        <v>0</v>
      </c>
    </row>
    <row r="28" spans="1:6" x14ac:dyDescent="0.2">
      <c r="A28" s="40">
        <v>7</v>
      </c>
      <c r="B28" s="41" t="s">
        <v>288</v>
      </c>
      <c r="C28" s="43" t="s">
        <v>35</v>
      </c>
      <c r="D28" s="25" t="s">
        <v>287</v>
      </c>
      <c r="E28" s="26"/>
      <c r="F28" s="203">
        <f t="shared" si="1"/>
        <v>0</v>
      </c>
    </row>
    <row r="29" spans="1:6" x14ac:dyDescent="0.2">
      <c r="A29" s="44"/>
      <c r="B29" s="45"/>
      <c r="C29" s="46"/>
      <c r="D29" s="27"/>
      <c r="E29" s="27"/>
      <c r="F29" s="204">
        <f>SUM(F22:F28)</f>
        <v>0</v>
      </c>
    </row>
    <row r="30" spans="1:6" x14ac:dyDescent="0.2">
      <c r="A30" s="38"/>
      <c r="B30" s="39" t="s">
        <v>305</v>
      </c>
      <c r="C30" s="39"/>
      <c r="D30" s="23"/>
      <c r="E30" s="23"/>
      <c r="F30" s="205"/>
    </row>
    <row r="31" spans="1:6" x14ac:dyDescent="0.2">
      <c r="A31" s="40">
        <v>1</v>
      </c>
      <c r="B31" s="41" t="s">
        <v>306</v>
      </c>
      <c r="C31" s="43" t="s">
        <v>35</v>
      </c>
      <c r="D31" s="25" t="s">
        <v>287</v>
      </c>
      <c r="E31" s="26"/>
      <c r="F31" s="203">
        <f t="shared" ref="F31" si="2">D31*E31</f>
        <v>0</v>
      </c>
    </row>
    <row r="32" spans="1:6" x14ac:dyDescent="0.2">
      <c r="A32" s="44"/>
      <c r="B32" s="45"/>
      <c r="C32" s="46"/>
      <c r="D32" s="27"/>
      <c r="E32" s="27"/>
      <c r="F32" s="204">
        <f>SUM(F31:F31)</f>
        <v>0</v>
      </c>
    </row>
    <row r="33" spans="1:6" x14ac:dyDescent="0.2">
      <c r="A33" s="38"/>
      <c r="B33" s="39" t="s">
        <v>307</v>
      </c>
      <c r="C33" s="39"/>
      <c r="D33" s="23"/>
      <c r="E33" s="23"/>
      <c r="F33" s="205"/>
    </row>
    <row r="34" spans="1:6" x14ac:dyDescent="0.2">
      <c r="A34" s="40">
        <v>1</v>
      </c>
      <c r="B34" s="41" t="s">
        <v>308</v>
      </c>
      <c r="C34" s="43" t="s">
        <v>35</v>
      </c>
      <c r="D34" s="25" t="s">
        <v>309</v>
      </c>
      <c r="E34" s="26"/>
      <c r="F34" s="203">
        <f>D34*E34</f>
        <v>0</v>
      </c>
    </row>
    <row r="35" spans="1:6" ht="15" customHeight="1" x14ac:dyDescent="0.2">
      <c r="A35" s="40">
        <v>2</v>
      </c>
      <c r="B35" s="41" t="s">
        <v>310</v>
      </c>
      <c r="C35" s="43" t="s">
        <v>35</v>
      </c>
      <c r="D35" s="25" t="s">
        <v>309</v>
      </c>
      <c r="E35" s="26"/>
      <c r="F35" s="203">
        <f>D35*E35</f>
        <v>0</v>
      </c>
    </row>
    <row r="36" spans="1:6" x14ac:dyDescent="0.2">
      <c r="A36" s="40">
        <v>3</v>
      </c>
      <c r="B36" s="41" t="s">
        <v>311</v>
      </c>
      <c r="C36" s="43" t="s">
        <v>35</v>
      </c>
      <c r="D36" s="25" t="s">
        <v>309</v>
      </c>
      <c r="E36" s="26"/>
      <c r="F36" s="203">
        <f>D36*E36</f>
        <v>0</v>
      </c>
    </row>
    <row r="37" spans="1:6" x14ac:dyDescent="0.2">
      <c r="A37" s="44"/>
      <c r="B37" s="45"/>
      <c r="C37" s="46"/>
      <c r="D37" s="27"/>
      <c r="E37" s="27"/>
      <c r="F37" s="204">
        <f>SUM(F34:F36)</f>
        <v>0</v>
      </c>
    </row>
    <row r="38" spans="1:6" x14ac:dyDescent="0.2">
      <c r="A38" s="47"/>
      <c r="B38" s="48"/>
      <c r="C38" s="48"/>
      <c r="F38" s="206"/>
    </row>
    <row r="39" spans="1:6" x14ac:dyDescent="0.2">
      <c r="A39" s="38"/>
      <c r="B39" s="39" t="s">
        <v>312</v>
      </c>
      <c r="C39" s="39"/>
      <c r="D39" s="23"/>
      <c r="E39" s="23"/>
      <c r="F39" s="205"/>
    </row>
    <row r="40" spans="1:6" ht="28.5" x14ac:dyDescent="0.2">
      <c r="A40" s="40">
        <v>1</v>
      </c>
      <c r="B40" s="41" t="s">
        <v>313</v>
      </c>
      <c r="C40" s="43" t="s">
        <v>16</v>
      </c>
      <c r="D40" s="25" t="s">
        <v>314</v>
      </c>
      <c r="E40" s="26"/>
      <c r="F40" s="203">
        <f t="shared" ref="F40:F59" si="3">D40*E40</f>
        <v>0</v>
      </c>
    </row>
    <row r="41" spans="1:6" ht="28.5" x14ac:dyDescent="0.2">
      <c r="A41" s="40">
        <v>2</v>
      </c>
      <c r="B41" s="41" t="s">
        <v>315</v>
      </c>
      <c r="C41" s="43" t="s">
        <v>16</v>
      </c>
      <c r="D41" s="25" t="s">
        <v>316</v>
      </c>
      <c r="E41" s="26"/>
      <c r="F41" s="203">
        <f t="shared" si="3"/>
        <v>0</v>
      </c>
    </row>
    <row r="42" spans="1:6" x14ac:dyDescent="0.2">
      <c r="A42" s="40">
        <v>3</v>
      </c>
      <c r="B42" s="41" t="s">
        <v>317</v>
      </c>
      <c r="C42" s="43" t="s">
        <v>35</v>
      </c>
      <c r="D42" s="25" t="s">
        <v>316</v>
      </c>
      <c r="E42" s="26"/>
      <c r="F42" s="203">
        <f t="shared" si="3"/>
        <v>0</v>
      </c>
    </row>
    <row r="43" spans="1:6" x14ac:dyDescent="0.2">
      <c r="A43" s="40">
        <v>4</v>
      </c>
      <c r="B43" s="41" t="s">
        <v>318</v>
      </c>
      <c r="C43" s="43" t="s">
        <v>16</v>
      </c>
      <c r="D43" s="25" t="s">
        <v>319</v>
      </c>
      <c r="E43" s="26"/>
      <c r="F43" s="203">
        <f t="shared" si="3"/>
        <v>0</v>
      </c>
    </row>
    <row r="44" spans="1:6" x14ac:dyDescent="0.2">
      <c r="A44" s="40">
        <v>5</v>
      </c>
      <c r="B44" s="41" t="s">
        <v>320</v>
      </c>
      <c r="C44" s="43" t="s">
        <v>16</v>
      </c>
      <c r="D44" s="25" t="s">
        <v>321</v>
      </c>
      <c r="E44" s="26"/>
      <c r="F44" s="203">
        <f t="shared" si="3"/>
        <v>0</v>
      </c>
    </row>
    <row r="45" spans="1:6" x14ac:dyDescent="0.2">
      <c r="A45" s="40">
        <v>6</v>
      </c>
      <c r="B45" s="41" t="s">
        <v>382</v>
      </c>
      <c r="C45" s="43" t="s">
        <v>16</v>
      </c>
      <c r="D45" s="25" t="s">
        <v>322</v>
      </c>
      <c r="E45" s="26"/>
      <c r="F45" s="203">
        <f t="shared" si="3"/>
        <v>0</v>
      </c>
    </row>
    <row r="46" spans="1:6" x14ac:dyDescent="0.2">
      <c r="A46" s="40">
        <v>7</v>
      </c>
      <c r="B46" s="41" t="s">
        <v>383</v>
      </c>
      <c r="C46" s="43" t="s">
        <v>16</v>
      </c>
      <c r="D46" s="25" t="s">
        <v>323</v>
      </c>
      <c r="E46" s="26"/>
      <c r="F46" s="203">
        <f t="shared" si="3"/>
        <v>0</v>
      </c>
    </row>
    <row r="47" spans="1:6" x14ac:dyDescent="0.2">
      <c r="A47" s="40">
        <v>8</v>
      </c>
      <c r="B47" s="41" t="s">
        <v>384</v>
      </c>
      <c r="C47" s="43" t="s">
        <v>16</v>
      </c>
      <c r="D47" s="25" t="s">
        <v>324</v>
      </c>
      <c r="E47" s="26"/>
      <c r="F47" s="203">
        <f t="shared" si="3"/>
        <v>0</v>
      </c>
    </row>
    <row r="48" spans="1:6" x14ac:dyDescent="0.2">
      <c r="A48" s="40">
        <v>9</v>
      </c>
      <c r="B48" s="41" t="s">
        <v>385</v>
      </c>
      <c r="C48" s="43" t="s">
        <v>16</v>
      </c>
      <c r="D48" s="25" t="s">
        <v>324</v>
      </c>
      <c r="E48" s="26"/>
      <c r="F48" s="203">
        <f t="shared" si="3"/>
        <v>0</v>
      </c>
    </row>
    <row r="49" spans="1:6" x14ac:dyDescent="0.2">
      <c r="A49" s="40">
        <v>10</v>
      </c>
      <c r="B49" s="41" t="s">
        <v>386</v>
      </c>
      <c r="C49" s="43" t="s">
        <v>16</v>
      </c>
      <c r="D49" s="25" t="s">
        <v>325</v>
      </c>
      <c r="E49" s="26"/>
      <c r="F49" s="203">
        <f t="shared" si="3"/>
        <v>0</v>
      </c>
    </row>
    <row r="50" spans="1:6" x14ac:dyDescent="0.2">
      <c r="A50" s="40">
        <v>11</v>
      </c>
      <c r="B50" s="41" t="s">
        <v>387</v>
      </c>
      <c r="C50" s="43" t="s">
        <v>16</v>
      </c>
      <c r="D50" s="25" t="s">
        <v>321</v>
      </c>
      <c r="E50" s="26"/>
      <c r="F50" s="203">
        <f t="shared" si="3"/>
        <v>0</v>
      </c>
    </row>
    <row r="51" spans="1:6" ht="15.75" x14ac:dyDescent="0.2">
      <c r="A51" s="40">
        <v>12</v>
      </c>
      <c r="B51" s="41" t="s">
        <v>388</v>
      </c>
      <c r="C51" s="43" t="s">
        <v>16</v>
      </c>
      <c r="D51" s="25" t="s">
        <v>321</v>
      </c>
      <c r="E51" s="26"/>
      <c r="F51" s="203">
        <f t="shared" si="3"/>
        <v>0</v>
      </c>
    </row>
    <row r="52" spans="1:6" ht="15.75" x14ac:dyDescent="0.2">
      <c r="A52" s="40">
        <v>13</v>
      </c>
      <c r="B52" s="41" t="s">
        <v>389</v>
      </c>
      <c r="C52" s="43" t="s">
        <v>16</v>
      </c>
      <c r="D52" s="25" t="s">
        <v>324</v>
      </c>
      <c r="E52" s="26"/>
      <c r="F52" s="203">
        <f t="shared" si="3"/>
        <v>0</v>
      </c>
    </row>
    <row r="53" spans="1:6" x14ac:dyDescent="0.2">
      <c r="A53" s="40">
        <v>14</v>
      </c>
      <c r="B53" s="41" t="s">
        <v>326</v>
      </c>
      <c r="C53" s="43" t="s">
        <v>35</v>
      </c>
      <c r="D53" s="25" t="s">
        <v>327</v>
      </c>
      <c r="E53" s="26"/>
      <c r="F53" s="203">
        <f t="shared" si="3"/>
        <v>0</v>
      </c>
    </row>
    <row r="54" spans="1:6" x14ac:dyDescent="0.2">
      <c r="A54" s="40">
        <v>15</v>
      </c>
      <c r="B54" s="41" t="s">
        <v>328</v>
      </c>
      <c r="C54" s="43" t="s">
        <v>35</v>
      </c>
      <c r="D54" s="25" t="s">
        <v>327</v>
      </c>
      <c r="E54" s="26"/>
      <c r="F54" s="203">
        <f t="shared" si="3"/>
        <v>0</v>
      </c>
    </row>
    <row r="55" spans="1:6" x14ac:dyDescent="0.2">
      <c r="A55" s="40">
        <v>16</v>
      </c>
      <c r="B55" s="41" t="s">
        <v>329</v>
      </c>
      <c r="C55" s="43" t="s">
        <v>35</v>
      </c>
      <c r="D55" s="25" t="s">
        <v>284</v>
      </c>
      <c r="E55" s="26"/>
      <c r="F55" s="203">
        <f t="shared" si="3"/>
        <v>0</v>
      </c>
    </row>
    <row r="56" spans="1:6" ht="28.5" x14ac:dyDescent="0.2">
      <c r="A56" s="40">
        <v>17</v>
      </c>
      <c r="B56" s="41" t="s">
        <v>330</v>
      </c>
      <c r="C56" s="43" t="s">
        <v>35</v>
      </c>
      <c r="D56" s="202">
        <v>25</v>
      </c>
      <c r="E56" s="26"/>
      <c r="F56" s="203">
        <f t="shared" si="3"/>
        <v>0</v>
      </c>
    </row>
    <row r="57" spans="1:6" x14ac:dyDescent="0.2">
      <c r="A57" s="40">
        <v>18</v>
      </c>
      <c r="B57" s="41" t="s">
        <v>430</v>
      </c>
      <c r="C57" s="43" t="s">
        <v>35</v>
      </c>
      <c r="D57" s="202">
        <v>14</v>
      </c>
      <c r="E57" s="26"/>
      <c r="F57" s="203">
        <f t="shared" si="3"/>
        <v>0</v>
      </c>
    </row>
    <row r="58" spans="1:6" x14ac:dyDescent="0.2">
      <c r="A58" s="40">
        <v>19</v>
      </c>
      <c r="B58" s="41" t="s">
        <v>331</v>
      </c>
      <c r="C58" s="43" t="s">
        <v>35</v>
      </c>
      <c r="D58" s="202">
        <v>15</v>
      </c>
      <c r="E58" s="26"/>
      <c r="F58" s="203">
        <f t="shared" si="3"/>
        <v>0</v>
      </c>
    </row>
    <row r="59" spans="1:6" x14ac:dyDescent="0.2">
      <c r="A59" s="40">
        <v>20</v>
      </c>
      <c r="B59" s="41" t="s">
        <v>332</v>
      </c>
      <c r="C59" s="43" t="s">
        <v>35</v>
      </c>
      <c r="D59" s="25" t="s">
        <v>287</v>
      </c>
      <c r="E59" s="26"/>
      <c r="F59" s="203">
        <f t="shared" si="3"/>
        <v>0</v>
      </c>
    </row>
    <row r="60" spans="1:6" x14ac:dyDescent="0.2">
      <c r="A60" s="44"/>
      <c r="B60" s="45"/>
      <c r="C60" s="46"/>
      <c r="D60" s="27"/>
      <c r="E60" s="27"/>
      <c r="F60" s="204">
        <f>SUM(F40:F59)</f>
        <v>0</v>
      </c>
    </row>
    <row r="61" spans="1:6" x14ac:dyDescent="0.2">
      <c r="A61" s="38"/>
      <c r="B61" s="39" t="s">
        <v>333</v>
      </c>
      <c r="C61" s="39"/>
      <c r="D61" s="23"/>
      <c r="E61" s="23"/>
      <c r="F61" s="205"/>
    </row>
    <row r="62" spans="1:6" x14ac:dyDescent="0.2">
      <c r="A62" s="40">
        <v>1</v>
      </c>
      <c r="B62" s="41" t="s">
        <v>334</v>
      </c>
      <c r="C62" s="43" t="s">
        <v>16</v>
      </c>
      <c r="D62" s="25" t="s">
        <v>335</v>
      </c>
      <c r="E62" s="26"/>
      <c r="F62" s="203">
        <f t="shared" ref="F62:F69" si="4">D62*E62</f>
        <v>0</v>
      </c>
    </row>
    <row r="63" spans="1:6" ht="28.5" x14ac:dyDescent="0.2">
      <c r="A63" s="40">
        <v>2</v>
      </c>
      <c r="B63" s="41" t="s">
        <v>336</v>
      </c>
      <c r="C63" s="43" t="s">
        <v>16</v>
      </c>
      <c r="D63" s="25" t="s">
        <v>337</v>
      </c>
      <c r="E63" s="26"/>
      <c r="F63" s="203">
        <f t="shared" si="4"/>
        <v>0</v>
      </c>
    </row>
    <row r="64" spans="1:6" x14ac:dyDescent="0.2">
      <c r="A64" s="40">
        <v>3</v>
      </c>
      <c r="B64" s="41" t="s">
        <v>338</v>
      </c>
      <c r="C64" s="43" t="s">
        <v>16</v>
      </c>
      <c r="D64" s="25" t="s">
        <v>284</v>
      </c>
      <c r="E64" s="26"/>
      <c r="F64" s="203">
        <f t="shared" si="4"/>
        <v>0</v>
      </c>
    </row>
    <row r="65" spans="1:6" x14ac:dyDescent="0.2">
      <c r="A65" s="40">
        <v>4</v>
      </c>
      <c r="B65" s="41" t="s">
        <v>339</v>
      </c>
      <c r="C65" s="43" t="s">
        <v>35</v>
      </c>
      <c r="D65" s="25" t="s">
        <v>287</v>
      </c>
      <c r="E65" s="26"/>
      <c r="F65" s="203">
        <f t="shared" si="4"/>
        <v>0</v>
      </c>
    </row>
    <row r="66" spans="1:6" x14ac:dyDescent="0.2">
      <c r="A66" s="40">
        <v>5</v>
      </c>
      <c r="B66" s="41" t="s">
        <v>340</v>
      </c>
      <c r="C66" s="43" t="s">
        <v>35</v>
      </c>
      <c r="D66" s="25" t="s">
        <v>287</v>
      </c>
      <c r="E66" s="26"/>
      <c r="F66" s="203">
        <f t="shared" si="4"/>
        <v>0</v>
      </c>
    </row>
    <row r="67" spans="1:6" x14ac:dyDescent="0.2">
      <c r="A67" s="40">
        <v>6</v>
      </c>
      <c r="B67" s="49" t="s">
        <v>341</v>
      </c>
      <c r="C67" s="43" t="s">
        <v>35</v>
      </c>
      <c r="D67" s="25" t="s">
        <v>254</v>
      </c>
      <c r="E67" s="26"/>
      <c r="F67" s="203">
        <f t="shared" si="4"/>
        <v>0</v>
      </c>
    </row>
    <row r="68" spans="1:6" x14ac:dyDescent="0.2">
      <c r="A68" s="40">
        <v>7</v>
      </c>
      <c r="B68" s="41" t="s">
        <v>342</v>
      </c>
      <c r="C68" s="43" t="s">
        <v>35</v>
      </c>
      <c r="D68" s="25" t="s">
        <v>343</v>
      </c>
      <c r="E68" s="26"/>
      <c r="F68" s="203">
        <f t="shared" si="4"/>
        <v>0</v>
      </c>
    </row>
    <row r="69" spans="1:6" x14ac:dyDescent="0.2">
      <c r="A69" s="40">
        <v>8</v>
      </c>
      <c r="B69" s="41" t="s">
        <v>344</v>
      </c>
      <c r="C69" s="43" t="s">
        <v>16</v>
      </c>
      <c r="D69" s="25" t="s">
        <v>321</v>
      </c>
      <c r="E69" s="26"/>
      <c r="F69" s="203">
        <f t="shared" si="4"/>
        <v>0</v>
      </c>
    </row>
    <row r="70" spans="1:6" x14ac:dyDescent="0.2">
      <c r="A70" s="44"/>
      <c r="B70" s="45"/>
      <c r="C70" s="46"/>
      <c r="D70" s="27"/>
      <c r="E70" s="27"/>
      <c r="F70" s="204">
        <f>SUM(F62:F69)</f>
        <v>0</v>
      </c>
    </row>
    <row r="71" spans="1:6" x14ac:dyDescent="0.2">
      <c r="A71" s="47"/>
      <c r="B71" s="48"/>
      <c r="C71" s="48"/>
      <c r="F71" s="206"/>
    </row>
    <row r="72" spans="1:6" x14ac:dyDescent="0.2">
      <c r="A72" s="288" t="s">
        <v>266</v>
      </c>
      <c r="B72" s="288"/>
      <c r="C72" s="288"/>
      <c r="D72" s="288"/>
      <c r="E72" s="288"/>
      <c r="F72" s="207">
        <f>SUM(F70+F60+F37+F32+F29+F20+F15)</f>
        <v>0</v>
      </c>
    </row>
    <row r="73" spans="1:6" x14ac:dyDescent="0.2">
      <c r="A73" s="288" t="s">
        <v>267</v>
      </c>
      <c r="B73" s="288"/>
      <c r="C73" s="288"/>
      <c r="D73" s="288"/>
      <c r="E73" s="288"/>
      <c r="F73" s="208">
        <f>F72*0.24</f>
        <v>0</v>
      </c>
    </row>
    <row r="74" spans="1:6" x14ac:dyDescent="0.2">
      <c r="A74" s="289" t="s">
        <v>268</v>
      </c>
      <c r="B74" s="290"/>
      <c r="C74" s="290"/>
      <c r="D74" s="28"/>
      <c r="E74" s="28"/>
      <c r="F74" s="29"/>
    </row>
    <row r="75" spans="1:6" x14ac:dyDescent="0.2">
      <c r="A75" s="30"/>
      <c r="B75" s="31"/>
      <c r="C75" s="291" t="s">
        <v>269</v>
      </c>
      <c r="D75" s="291"/>
      <c r="E75" s="291"/>
      <c r="F75" s="292"/>
    </row>
    <row r="76" spans="1:6" x14ac:dyDescent="0.2">
      <c r="A76" s="30"/>
      <c r="B76" s="32" t="s">
        <v>270</v>
      </c>
      <c r="C76" s="283"/>
      <c r="D76" s="283"/>
      <c r="E76" s="283"/>
      <c r="F76" s="284"/>
    </row>
    <row r="77" spans="1:6" x14ac:dyDescent="0.2">
      <c r="A77" s="33"/>
      <c r="B77" s="34"/>
      <c r="C77" s="283"/>
      <c r="D77" s="283"/>
      <c r="E77" s="283"/>
      <c r="F77" s="284"/>
    </row>
    <row r="78" spans="1:6" x14ac:dyDescent="0.2">
      <c r="A78" s="33"/>
      <c r="B78" s="34"/>
      <c r="C78" s="283"/>
      <c r="D78" s="283"/>
      <c r="E78" s="283"/>
      <c r="F78" s="284"/>
    </row>
    <row r="79" spans="1:6" x14ac:dyDescent="0.2">
      <c r="A79" s="35"/>
      <c r="B79" s="34"/>
      <c r="C79" s="283"/>
      <c r="D79" s="283"/>
      <c r="E79" s="283"/>
      <c r="F79" s="284"/>
    </row>
    <row r="80" spans="1:6" x14ac:dyDescent="0.2">
      <c r="A80" s="36"/>
      <c r="B80" s="37"/>
      <c r="C80" s="285" t="s">
        <v>271</v>
      </c>
      <c r="D80" s="285"/>
      <c r="E80" s="285"/>
      <c r="F80" s="286"/>
    </row>
  </sheetData>
  <sheetProtection algorithmName="SHA-512" hashValue="FvVY3TcQuGV7fbk31aI8sTZeLIEd9M0Zt2W3vJWRvLInKYEgEFAMmSqWiBg64oHSIBmIvcZPy8vHJG/bm9NKVw==" saltValue="WDk+wV179jT6LjVjbZaxOA==" spinCount="100000" sheet="1" formatCells="0" formatColumns="0" formatRows="0" insertColumns="0" insertRows="0" deleteColumns="0" deleteRows="0"/>
  <mergeCells count="9">
    <mergeCell ref="A1:F1"/>
    <mergeCell ref="C77:F79"/>
    <mergeCell ref="C80:F80"/>
    <mergeCell ref="A3:F3"/>
    <mergeCell ref="A72:E72"/>
    <mergeCell ref="A73:E73"/>
    <mergeCell ref="A74:C74"/>
    <mergeCell ref="C75:F75"/>
    <mergeCell ref="C76:F76"/>
  </mergeCells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b344bd43-a15c-46f1-a818-f847f921129b}" enabled="0" method="" siteId="{b344bd43-a15c-46f1-a818-f847f921129b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ΣΥΝΟΠΤΙΚΟ ΤΙΜΟΛΟΓΙΟ</vt:lpstr>
      <vt:lpstr>ΤΙΜΟΛΟΓΙΟ ΠΜ</vt:lpstr>
      <vt:lpstr>ΤΙΜΟΛΟΓΙΟ ΗΜ</vt:lpstr>
      <vt:lpstr>SUMMARY INVOICE</vt:lpstr>
      <vt:lpstr>CE INVOICE</vt:lpstr>
      <vt:lpstr>EM INVOICE</vt:lpstr>
      <vt:lpstr>'ΤΙΜΟΛΟΓΙΟ ΠΜ'!_Toc146210722</vt:lpstr>
      <vt:lpstr>'ΤΙΜΟΛΟΓΙΟ ΗΜ'!Print_Area</vt:lpstr>
      <vt:lpstr>'ΤΙΜΟΛΟΓΙΟ ΠΜ'!Print_Area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Anna Serasidou</dc:creator>
  <cp:keywords/>
  <dc:description/>
  <cp:lastModifiedBy>Ilias Samaras</cp:lastModifiedBy>
  <cp:revision/>
  <cp:lastPrinted>2026-03-03T10:36:38Z</cp:lastPrinted>
  <dcterms:created xsi:type="dcterms:W3CDTF">2023-03-10T08:57:07Z</dcterms:created>
  <dcterms:modified xsi:type="dcterms:W3CDTF">2026-06-24T11:22:00Z</dcterms:modified>
  <cp:category/>
  <cp:contentStatus/>
</cp:coreProperties>
</file>